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D295B41B-2C4A-4F18-B0E2-486AA8132BCA}" xr6:coauthVersionLast="36" xr6:coauthVersionMax="36" xr10:uidLastSave="{00000000-0000-0000-0000-000000000000}"/>
  <bookViews>
    <workbookView xWindow="480" yWindow="465" windowWidth="18000" windowHeight="11040" tabRatio="975" firstSheet="12" activeTab="14"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בטחים מחלה 31.12.21 נספח 1" sheetId="17" r:id="rId13"/>
    <sheet name="מבטחים מחלה 31.12.21 נספח 2" sheetId="48" r:id="rId14"/>
    <sheet name="מבטחים מחלה 31.12.21 נספח 3" sheetId="49" r:id="rId15"/>
    <sheet name="מקפת מטרות- אוצר" sheetId="13" state="hidden"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 r:id="rId31"/>
    <externalReference r:id="rId32"/>
    <externalReference r:id="rId33"/>
  </externalReferences>
  <definedNames>
    <definedName name="_xlnm._FilterDatabase" localSheetId="13" hidden="1">'מבטחים מחלה 31.12.21 נספח 2'!$G$8:$H$16</definedName>
    <definedName name="חודש">[1]!חודש</definedName>
    <definedName name="מנפיקים">[2]מנפיקים!$A$2:$D$84</definedName>
    <definedName name="סכום">[1]!סכום</definedName>
    <definedName name="קדוד">[1]!קדוד</definedName>
    <definedName name="קרן">[1]!קרן</definedName>
  </definedNames>
  <calcPr calcId="191029"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D18" i="28"/>
  <c r="C18" i="28"/>
  <c r="D19" i="27"/>
  <c r="C19" i="27"/>
  <c r="D12" i="27"/>
  <c r="C12" i="27"/>
  <c r="D26" i="26"/>
  <c r="C26" i="26"/>
  <c r="D24" i="26"/>
  <c r="C24" i="26"/>
  <c r="D23" i="26"/>
  <c r="C23" i="26"/>
  <c r="D11" i="26"/>
  <c r="C11" i="26"/>
  <c r="D7" i="26"/>
  <c r="C7" i="26"/>
  <c r="C32" i="28" l="1"/>
  <c r="C32" i="27"/>
  <c r="D32" i="28"/>
  <c r="D34" i="26"/>
  <c r="C31" i="26"/>
  <c r="C35" i="26" s="1"/>
  <c r="D32" i="27"/>
  <c r="C34" i="26"/>
  <c r="D31" i="26"/>
  <c r="D35" i="26" s="1"/>
  <c r="D30" i="25"/>
  <c r="C30" i="25"/>
  <c r="D18" i="25"/>
  <c r="C18" i="25"/>
  <c r="D19" i="24"/>
  <c r="C19" i="24"/>
  <c r="D12" i="24"/>
  <c r="C12" i="24"/>
  <c r="D26" i="23"/>
  <c r="C26" i="23"/>
  <c r="D24" i="23"/>
  <c r="C24" i="23"/>
  <c r="D23" i="23"/>
  <c r="C23" i="23"/>
  <c r="D11" i="23"/>
  <c r="C11" i="23"/>
  <c r="D7" i="23"/>
  <c r="C7" i="23"/>
  <c r="D32" i="24" l="1"/>
  <c r="D31" i="23"/>
  <c r="D35" i="23" s="1"/>
  <c r="C31" i="23"/>
  <c r="C35" i="23" s="1"/>
  <c r="C32" i="24"/>
  <c r="C32" i="25"/>
  <c r="D32" i="25"/>
  <c r="D34" i="23"/>
  <c r="C34" i="23"/>
  <c r="D30" i="22"/>
  <c r="C30" i="22"/>
  <c r="D18" i="22"/>
  <c r="C18" i="22"/>
  <c r="D23" i="21"/>
  <c r="C23" i="21"/>
  <c r="D19" i="21"/>
  <c r="C19" i="21"/>
  <c r="D12" i="21"/>
  <c r="C12" i="21"/>
  <c r="D26" i="20"/>
  <c r="C26" i="20"/>
  <c r="D24" i="20"/>
  <c r="C24" i="20"/>
  <c r="D23" i="20"/>
  <c r="C23" i="20"/>
  <c r="D14" i="20"/>
  <c r="C14" i="20"/>
  <c r="D11" i="20"/>
  <c r="C11" i="20"/>
  <c r="D7" i="20"/>
  <c r="C7" i="20"/>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<sst xmlns="http://schemas.openxmlformats.org/spreadsheetml/2006/main" count="1236" uniqueCount="233">
  <si>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</si>
  <si>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</si>
  <si>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</si>
  <si>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</si>
  <si>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</si>
  <si>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</si>
  <si>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</si>
  <si>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</si>
  <si>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</si>
  <si>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</si>
  <si>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</si>
  <si>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</si>
  <si>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</si>
  <si>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</si>
  <si>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</si>
  <si>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</si>
  <si>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</si>
  <si>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</si>
  <si>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</si>
  <si>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</si>
  <si>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</si>
  <si>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</si>
  <si>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</si>
  <si>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</si>
  <si>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</si>
  <si>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</si>
  <si>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</si>
  <si>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</si>
  <si>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</si>
  <si>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</si>
  <si>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</si>
  <si>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</si>
  <si>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</si>
  <si>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</si>
  <si>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</si>
  <si>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</si>
  <si>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</si>
  <si>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</si>
  <si>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</si>
  <si>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</si>
  <si>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</si>
  <si>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</si>
  <si>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</si>
  <si>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</si>
  <si>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</si>
  <si>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</si>
  <si>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</si>
  <si>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</si>
  <si>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</si>
  <si>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</si>
  <si>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</si>
  <si>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</si>
  <si>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</si>
  <si>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</si>
  <si>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</si>
  <si>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</si>
  <si>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</si>
  <si>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</si>
  <si>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</si>
  <si>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</si>
  <si>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</si>
  <si>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</si>
  <si>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</si>
  <si>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</si>
  <si>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</si>
  <si>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</si>
  <si>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</si>
  <si>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</si>
  <si>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</si>
  <si>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</si>
  <si>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</si>
  <si>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</si>
  <si>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</si>
  <si>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</si>
  <si>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</si>
  <si>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</si>
  <si>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</si>
  <si>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</si>
  <si>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</si>
  <si>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</si>
  <si>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</si>
  <si>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</si>
  <si>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</si>
  <si>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</si>
  <si>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</si>
  <si>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</si>
  <si>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</si>
  <si>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</si>
  <si>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</si>
  <si>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</si>
  <si>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</si>
  <si>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</si>
  <si>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</si>
  <si>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</si>
  <si>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 xml:space="preserve">מבטחים מחלה </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</si>
  <si>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</si>
  <si>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</si>
  <si>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</si>
  <si>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</si>
  <si>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</si>
  <si>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</si>
  <si>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</si>
  <si>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</si>
  <si>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</si>
  <si>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</si>
  <si>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</si>
  <si>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</si>
  <si>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</si>
  <si>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</si>
  <si>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</si>
  <si>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</si>
  <si>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</si>
  <si>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</si>
  <si>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</si>
  <si>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</si>
  <si>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</si>
  <si>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</si>
  <si>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</si>
  <si>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</si>
  <si>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</si>
  <si>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</si>
  <si>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</si>
  <si>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</si>
  <si>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</si>
  <si>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</si>
  <si>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</si>
  <si>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</si>
  <si>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</si>
  <si>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</si>
  <si>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</si>
  <si>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</si>
  <si>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</si>
  <si>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</si>
  <si>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</si>
  <si>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</si>
  <si>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</si>
  <si>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</si>
  <si>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</si>
  <si>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</si>
  <si>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</si>
  <si>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</si>
  <si>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</si>
  <si>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</si>
  <si>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</si>
  <si>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</si>
  <si>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</si>
  <si>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</si>
  <si>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</si>
  <si>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</si>
  <si>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</si>
  <si>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</si>
  <si>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</si>
  <si>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</si>
  <si>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</si>
  <si>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</si>
  <si>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</si>
  <si>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</si>
  <si>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</si>
  <si>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</si>
  <si>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</si>
  <si>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</si>
  <si>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</si>
  <si>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</si>
  <si>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</si>
  <si>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</si>
  <si>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</si>
  <si>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</si>
  <si>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</si>
  <si>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</si>
  <si>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</si>
  <si>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</si>
  <si>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</si>
  <si>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</si>
  <si>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</si>
  <si>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</si>
  <si>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</si>
  <si>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</si>
  <si>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</si>
  <si>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</si>
  <si>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</si>
  <si>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</si>
  <si>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</si>
  <si>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</si>
  <si>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</si>
  <si>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</si>
  <si>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</si>
  <si>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</si>
  <si>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</si>
  <si>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</si>
  <si>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</si>
  <si>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</si>
  <si>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</si>
  <si>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</si>
  <si>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</si>
  <si>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</si>
  <si>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</si>
  <si>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</si>
  <si>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</si>
  <si>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</si>
  <si>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</si>
  <si>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</si>
  <si>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</si>
  <si>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</si>
  <si>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</si>
  <si>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</si>
  <si>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</si>
  <si>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</si>
  <si>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</si>
  <si>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</si>
  <si>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</si>
  <si>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</si>
  <si>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</si>
  <si>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</si>
  <si>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</si>
  <si>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</si>
  <si>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</si>
  <si>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</si>
  <si>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</si>
  <si>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</si>
  <si>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</si>
  <si>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</si>
  <si>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NORDEA 1 NTH AM H.YIELD</t>
  </si>
  <si>
    <t>בנק הפועלים</t>
  </si>
  <si>
    <t>AMUNDI INVT SOLUTIONS</t>
  </si>
  <si>
    <t>DWS</t>
  </si>
  <si>
    <t>HSBC</t>
  </si>
  <si>
    <t>INVESCO MARKETS PLC</t>
  </si>
  <si>
    <t>נספח 1- סך תשלומים ששולמו בעד כל סוג של הוצאה ישירה לשנה המסתיימת ביום 31.12.2021</t>
  </si>
  <si>
    <t>נספח 2- פרוט עמלות והוצאות לשנה המסתיימת ביום 31.12.2021</t>
  </si>
  <si>
    <t>נספח 3- פרוט עמלות ניהול לשנה המסתיימת ביום 31.12.2021</t>
  </si>
  <si>
    <t>אקסלנס</t>
  </si>
  <si>
    <t>בנק דיסקונט</t>
  </si>
  <si>
    <t>ג'פריס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</si>
</sst>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
  </numFmts>
  <fonts count="87"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s>
  <fills count="74">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theme="4" tint="0.79998168889431442"/>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1">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1" applyFont="1" applyFill="1"/>
    <xf numFmtId="43" fontId="0" fillId="0" borderId="0" xfId="0" applyNumberFormat="1" applyFill="1"/>
    <xf numFmtId="2" fontId="0" fillId="0" borderId="0" xfId="0" applyNumberFormat="1" applyFill="1"/>
    <xf numFmtId="1" fontId="0" fillId="0" borderId="27" xfId="0" applyNumberFormat="1" applyFill="1" applyBorder="1" applyAlignment="1">
      <alignment horizontal="center"/>
    </xf>
    <xf numFmtId="0" fontId="0" fillId="0" borderId="27" xfId="0" applyFill="1" applyBorder="1"/>
    <xf numFmtId="1" fontId="0" fillId="73" borderId="27" xfId="0" applyNumberFormat="1" applyFill="1" applyBorder="1" applyAlignment="1">
      <alignment horizontal="center"/>
    </xf>
    <xf numFmtId="0" fontId="0" fillId="0" borderId="0" xfId="0" applyNumberFormat="1" applyFont="1"/>
    <xf numFmtId="174" fontId="0" fillId="35" borderId="27" xfId="1" applyNumberFormat="1" applyFont="1" applyFill="1" applyBorder="1" applyAlignment="1">
      <alignment horizontal="center"/>
    </xf>
    <xf numFmtId="0" fontId="0" fillId="35" borderId="27" xfId="0" applyFill="1" applyBorder="1"/>
    <xf numFmtId="1" fontId="0" fillId="35" borderId="27" xfId="0" applyNumberFormat="1" applyFill="1" applyBorder="1" applyAlignment="1">
      <alignment horizontal="center"/>
    </xf>
    <xf numFmtId="0" fontId="0" fillId="0" borderId="0" xfId="0" applyNumberFormat="1" applyFont="1" applyFill="1"/>
    <xf numFmtId="9" fontId="0" fillId="0" borderId="0" xfId="2" applyFont="1" applyFill="1"/>
    <xf numFmtId="43" fontId="1" fillId="0" borderId="0" xfId="1" applyFont="1" applyFill="1" applyBorder="1"/>
    <xf numFmtId="184" fontId="0" fillId="71" borderId="27" xfId="0" applyNumberFormat="1" applyFill="1" applyBorder="1" applyAlignment="1">
      <alignment horizontal="center"/>
    </xf>
    <xf numFmtId="43" fontId="0" fillId="71" borderId="0" xfId="1" applyFont="1" applyFill="1"/>
    <xf numFmtId="1" fontId="0" fillId="71" borderId="27" xfId="0" applyNumberFormat="1" applyFill="1" applyBorder="1" applyAlignment="1">
      <alignment horizontal="center"/>
    </xf>
    <xf numFmtId="43" fontId="0" fillId="0" borderId="0" xfId="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2" xfId="482" builtinId="34" customBuiltin="1"/>
    <cellStyle name="20% - הדגשה2 2" xfId="9" xr:uid="{00000000-0005-0000-0000-000007000000}"/>
    <cellStyle name="20% - הדגשה3" xfId="486" builtinId="38" customBuiltin="1"/>
    <cellStyle name="20% - הדגשה3 2" xfId="10" xr:uid="{00000000-0005-0000-0000-000009000000}"/>
    <cellStyle name="20% - הדגשה4" xfId="490" builtinId="42" customBuiltin="1"/>
    <cellStyle name="20% - הדגשה4 2" xfId="11" xr:uid="{00000000-0005-0000-0000-00000B000000}"/>
    <cellStyle name="20% - הדגשה5" xfId="494" builtinId="46" customBuiltin="1"/>
    <cellStyle name="20% - הדגשה5 2" xfId="12" xr:uid="{00000000-0005-0000-0000-00000D000000}"/>
    <cellStyle name="20% - הדגשה6" xfId="498" builtinId="50" customBuiltin="1"/>
    <cellStyle name="20% - הדגשה6 2" xfId="13" xr:uid="{00000000-0005-0000-0000-00000F00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2" xfId="483" builtinId="35" customBuiltin="1"/>
    <cellStyle name="40% - הדגשה2 2" xfId="17" xr:uid="{00000000-0005-0000-0000-000015000000}"/>
    <cellStyle name="40% - הדגשה3" xfId="487" builtinId="39" customBuiltin="1"/>
    <cellStyle name="40% - הדגשה3 2" xfId="18" xr:uid="{00000000-0005-0000-0000-000017000000}"/>
    <cellStyle name="40% - הדגשה4" xfId="491" builtinId="43" customBuiltin="1"/>
    <cellStyle name="40% - הדגשה4 2" xfId="19" xr:uid="{00000000-0005-0000-0000-000019000000}"/>
    <cellStyle name="40% - הדגשה5" xfId="495" builtinId="47" customBuiltin="1"/>
    <cellStyle name="40% - הדגשה5 2" xfId="20" xr:uid="{00000000-0005-0000-0000-00001B000000}"/>
    <cellStyle name="40% - הדגשה6" xfId="499" builtinId="51" customBuiltin="1"/>
    <cellStyle name="40% - הדגשה6 2" xfId="21" xr:uid="{00000000-0005-0000-0000-00001D000000}"/>
    <cellStyle name="60% - הדגשה1" xfId="480" builtinId="32" customBuiltin="1"/>
    <cellStyle name="60% - הדגשה1 2" xfId="22" xr:uid="{00000000-0005-0000-0000-00001F000000}"/>
    <cellStyle name="60% - הדגשה2" xfId="484" builtinId="36" customBuiltin="1"/>
    <cellStyle name="60% - הדגשה2 2" xfId="23" xr:uid="{00000000-0005-0000-0000-000021000000}"/>
    <cellStyle name="60% - הדגשה3" xfId="488" builtinId="40" customBuiltin="1"/>
    <cellStyle name="60% - הדגשה3 2" xfId="24" xr:uid="{00000000-0005-0000-0000-000023000000}"/>
    <cellStyle name="60% - הדגשה4" xfId="492" builtinId="44" customBuiltin="1"/>
    <cellStyle name="60% - הדגשה4 2" xfId="25" xr:uid="{00000000-0005-0000-0000-000025000000}"/>
    <cellStyle name="60% - הדגשה5" xfId="496" builtinId="48" customBuiltin="1"/>
    <cellStyle name="60% - הדגשה5 2" xfId="26" xr:uid="{00000000-0005-0000-0000-000027000000}"/>
    <cellStyle name="60% - הדגשה6" xfId="500" builtinId="52" customBuiltin="1"/>
    <cellStyle name="60% - הדגשה6 2" xfId="27" xr:uid="{00000000-0005-0000-0000-00002900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1" xfId="29" xr:uid="{00000000-0005-0000-0000-00003600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5" xfId="32" xr:uid="{00000000-0005-0000-0000-00009500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2" xfId="84" xr:uid="{00000000-0005-0000-0000-00008903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3" xfId="90" xr:uid="{00000000-0005-0000-0000-00001C040000}"/>
    <cellStyle name="Comma 4 4" xfId="91" xr:uid="{00000000-0005-0000-0000-00001D040000}"/>
    <cellStyle name="Comma 4 5" xfId="537" xr:uid="{00000000-0005-0000-0000-00001E040000}"/>
    <cellStyle name="Comma 5" xfId="92" xr:uid="{00000000-0005-0000-0000-00001F040000}"/>
    <cellStyle name="Comma 5 2" xfId="93" xr:uid="{00000000-0005-0000-0000-00002004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8" xfId="98" xr:uid="{00000000-0005-0000-0000-00007B04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2" xfId="130" xr:uid="{00000000-0005-0000-0000-00005C08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2" xfId="134" xr:uid="{00000000-0005-0000-0000-0000F508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9" xfId="143" xr:uid="{00000000-0005-0000-0000-00002D0A0000}"/>
    <cellStyle name="Normal 19 10" xfId="2974" xr:uid="{00000000-0005-0000-0000-00002E0A0000}"/>
    <cellStyle name="Normal 19 2" xfId="144" xr:uid="{00000000-0005-0000-0000-00002F0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2" xfId="269" xr:uid="{00000000-0005-0000-0000-00000D0F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9" xfId="283" xr:uid="{00000000-0005-0000-0000-0000E8100000}"/>
    <cellStyle name="Normal 29 2" xfId="4553" xr:uid="{00000000-0005-0000-0000-0000E910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2" xfId="293" xr:uid="{00000000-0005-0000-0000-00005B120000}"/>
    <cellStyle name="Normal 32 2" xfId="4913" xr:uid="{00000000-0005-0000-0000-00005C12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3" xfId="294" xr:uid="{00000000-0005-0000-0000-000062120000}"/>
    <cellStyle name="Normal 33 10" xfId="4919" xr:uid="{00000000-0005-0000-0000-00006312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2" xfId="302" xr:uid="{00000000-0005-0000-0000-00002B13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9" xfId="306" xr:uid="{00000000-0005-0000-0000-0000C713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3" xfId="311" xr:uid="{00000000-0005-0000-0000-0000E6130000}"/>
    <cellStyle name="Normal 4 3 2" xfId="312" xr:uid="{00000000-0005-0000-0000-0000E7130000}"/>
    <cellStyle name="Normal 4 3 2 2" xfId="5289" xr:uid="{00000000-0005-0000-0000-0000E8130000}"/>
    <cellStyle name="Normal 4 4" xfId="313" xr:uid="{00000000-0005-0000-0000-0000E9130000}"/>
    <cellStyle name="Normal 4 4 2" xfId="314" xr:uid="{00000000-0005-0000-0000-0000EA130000}"/>
    <cellStyle name="Normal 4 4 2 2" xfId="5290" xr:uid="{00000000-0005-0000-0000-0000EB13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2" xfId="318" xr:uid="{00000000-0005-0000-0000-0000F613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3" xfId="323" xr:uid="{00000000-0005-0000-0000-0000A5140000}"/>
    <cellStyle name="Normal 43 2" xfId="5467" xr:uid="{00000000-0005-0000-0000-0000A614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3" xfId="5479" xr:uid="{00000000-0005-0000-0000-0000B314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3" xfId="5486" xr:uid="{00000000-0005-0000-0000-0000BB14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9" xfId="329" xr:uid="{00000000-0005-0000-0000-0000E3140000}"/>
    <cellStyle name="Normal 49 2" xfId="5523" xr:uid="{00000000-0005-0000-0000-0000E4140000}"/>
    <cellStyle name="Normal 49 2 2" xfId="5524" xr:uid="{00000000-0005-0000-0000-0000E514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3" xfId="5647" xr:uid="{00000000-0005-0000-0000-00007C15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5" xfId="528" xr:uid="{00000000-0005-0000-0000-00003D1A0000}"/>
    <cellStyle name="Percent 6" xfId="430" xr:uid="{00000000-0005-0000-0000-00003E1A0000}"/>
    <cellStyle name="Percent 7" xfId="431" xr:uid="{00000000-0005-0000-0000-00003F1A0000}"/>
    <cellStyle name="הדגשה1" xfId="477" builtinId="29" customBuiltin="1"/>
    <cellStyle name="הדגשה1 2" xfId="432" xr:uid="{00000000-0005-0000-0000-0000411A0000}"/>
    <cellStyle name="הדגשה2" xfId="481" builtinId="33" customBuiltin="1"/>
    <cellStyle name="הדגשה2 2" xfId="433" xr:uid="{00000000-0005-0000-0000-0000431A0000}"/>
    <cellStyle name="הדגשה3" xfId="485" builtinId="37" customBuiltin="1"/>
    <cellStyle name="הדגשה3 2" xfId="434" xr:uid="{00000000-0005-0000-0000-0000451A0000}"/>
    <cellStyle name="הדגשה4" xfId="489" builtinId="41" customBuiltin="1"/>
    <cellStyle name="הדגשה4 2" xfId="435" xr:uid="{00000000-0005-0000-0000-0000471A0000}"/>
    <cellStyle name="הדגשה5" xfId="493" builtinId="45" customBuiltin="1"/>
    <cellStyle name="הדגשה5 2" xfId="436" xr:uid="{00000000-0005-0000-0000-0000491A0000}"/>
    <cellStyle name="הדגשה6" xfId="497" builtinId="49" customBuiltin="1"/>
    <cellStyle name="הדגשה6 2" xfId="437" xr:uid="{00000000-0005-0000-0000-00004B1A0000}"/>
    <cellStyle name="הערה" xfId="474" builtinId="10" customBuiltin="1"/>
    <cellStyle name="הערה 2" xfId="438" xr:uid="{00000000-0005-0000-0000-00004D1A0000}"/>
    <cellStyle name="חישוב" xfId="470" builtinId="22" customBuiltin="1"/>
    <cellStyle name="חישוב 2" xfId="439" xr:uid="{00000000-0005-0000-0000-00004F1A0000}"/>
    <cellStyle name="טוב" xfId="465" builtinId="26" customBuiltin="1"/>
    <cellStyle name="טוב 2" xfId="440" xr:uid="{00000000-0005-0000-0000-0000511A0000}"/>
    <cellStyle name="טקסט אזהרה" xfId="473" builtinId="11" customBuiltin="1"/>
    <cellStyle name="טקסט אזהרה 2" xfId="441" xr:uid="{00000000-0005-0000-0000-0000531A0000}"/>
    <cellStyle name="טקסט הסברי" xfId="475" builtinId="53" customBuiltin="1"/>
    <cellStyle name="טקסט הסברי 2" xfId="442" xr:uid="{00000000-0005-0000-0000-0000551A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2" xfId="462" builtinId="17" customBuiltin="1"/>
    <cellStyle name="כותרת 2 2" xfId="445" xr:uid="{00000000-0005-0000-0000-00005B1A0000}"/>
    <cellStyle name="כותרת 3" xfId="463" builtinId="18" customBuiltin="1"/>
    <cellStyle name="כותרת 3 2" xfId="446" xr:uid="{00000000-0005-0000-0000-00005D1A0000}"/>
    <cellStyle name="כותרת 4" xfId="464" builtinId="19" customBuiltin="1"/>
    <cellStyle name="כותרת 4 2" xfId="447" xr:uid="{00000000-0005-0000-0000-00005F1A0000}"/>
    <cellStyle name="כותרת 5" xfId="448" xr:uid="{00000000-0005-0000-0000-0000601A0000}"/>
    <cellStyle name="ניטראלי" xfId="467" builtinId="28" customBuiltin="1"/>
    <cellStyle name="ניטראלי 2" xfId="449" xr:uid="{00000000-0005-0000-0000-0000621A0000}"/>
    <cellStyle name="סה&quot;כ" xfId="476" builtinId="25" customBuiltin="1"/>
    <cellStyle name="סה&quot;כ 2" xfId="450" xr:uid="{00000000-0005-0000-0000-0000641A0000}"/>
    <cellStyle name="פלט" xfId="469" builtinId="21" customBuiltin="1"/>
    <cellStyle name="פלט 2" xfId="451" xr:uid="{00000000-0005-0000-0000-0000661A0000}"/>
    <cellStyle name="קלט" xfId="468" builtinId="20" customBuiltin="1"/>
    <cellStyle name="קלט 2" xfId="452" xr:uid="{00000000-0005-0000-0000-0000681A0000}"/>
    <cellStyle name="רע" xfId="466" builtinId="27" customBuiltin="1"/>
    <cellStyle name="רע 2" xfId="453" xr:uid="{00000000-0005-0000-0000-00006A1A0000}"/>
    <cellStyle name="שעה: 13:36" xfId="454" xr:uid="{00000000-0005-0000-0000-00006B1A0000}"/>
    <cellStyle name="תא מסומן" xfId="472" builtinId="23" customBuiltin="1"/>
    <cellStyle name="תא מסומן 2" xfId="455" xr:uid="{00000000-0005-0000-0000-00006D1A0000}"/>
    <cellStyle name="תא מקושר" xfId="471" builtinId="24" customBuiltin="1"/>
    <cellStyle name="תא מקושר 2" xfId="456" xr:uid="{00000000-0005-0000-0000-00006F1A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9DDE-4273-8707-674B61AEEC73}"/>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9DDE-4273-8707-674B61AEEC73}"/>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9DDE-4273-8707-674B61AEEC73}"/>
            </c:ext>
          </c:extLst>
        </c:ser>
        <c:dLbls>
          <c:showLegendKey val="0"/>
          <c:showVal val="0"/>
          <c:showCatName val="0"/>
          <c:showSerName val="0"/>
          <c:showPercent val="0"/>
          <c:showBubbleSize val="0"/>
        </c:dLbls>
        <c:gapWidth val="150"/>
        <c:axId val="1083314176"/>
        <c:axId val="1083316096"/>
      </c:barChart>
      <c:catAx>
        <c:axId val="1083314176"/>
        <c:scaling>
          <c:orientation val="minMax"/>
        </c:scaling>
        <c:delete val="0"/>
        <c:axPos val="b"/>
        <c:numFmt formatCode="General" sourceLinked="0"/>
        <c:majorTickMark val="out"/>
        <c:minorTickMark val="none"/>
        <c:tickLblPos val="nextTo"/>
        <c:crossAx val="1083316096"/>
        <c:crosses val="autoZero"/>
        <c:auto val="1"/>
        <c:lblAlgn val="ctr"/>
        <c:lblOffset val="100"/>
        <c:noMultiLvlLbl val="0"/>
      </c:catAx>
      <c:valAx>
        <c:axId val="1083316096"/>
        <c:scaling>
          <c:orientation val="minMax"/>
        </c:scaling>
        <c:delete val="0"/>
        <c:axPos val="l"/>
        <c:majorGridlines/>
        <c:numFmt formatCode="0.000%" sourceLinked="1"/>
        <c:majorTickMark val="out"/>
        <c:minorTickMark val="none"/>
        <c:tickLblPos val="nextTo"/>
        <c:crossAx val="1083314176"/>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5879-4084-9DF1-FDC87642DDFB}"/>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D10D-494D-AB64-247D7750604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6C21-40FA-9595-C8BDDA369474}"/>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4F16-4162-B81B-13CC890FE9AE}"/>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534E-4EFF-8166-8810C882B4C6}"/>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534E-4EFF-8166-8810C882B4C6}"/>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534E-4EFF-8166-8810C882B4C6}"/>
            </c:ext>
          </c:extLst>
        </c:ser>
        <c:dLbls>
          <c:showLegendKey val="0"/>
          <c:showVal val="0"/>
          <c:showCatName val="0"/>
          <c:showSerName val="0"/>
          <c:showPercent val="0"/>
          <c:showBubbleSize val="0"/>
        </c:dLbls>
        <c:gapWidth val="150"/>
        <c:axId val="1079717248"/>
        <c:axId val="1079719040"/>
      </c:barChart>
      <c:catAx>
        <c:axId val="1079717248"/>
        <c:scaling>
          <c:orientation val="minMax"/>
        </c:scaling>
        <c:delete val="0"/>
        <c:axPos val="b"/>
        <c:numFmt formatCode="General" sourceLinked="0"/>
        <c:majorTickMark val="out"/>
        <c:minorTickMark val="none"/>
        <c:tickLblPos val="nextTo"/>
        <c:crossAx val="1079719040"/>
        <c:crosses val="autoZero"/>
        <c:auto val="1"/>
        <c:lblAlgn val="ctr"/>
        <c:lblOffset val="100"/>
        <c:noMultiLvlLbl val="0"/>
      </c:catAx>
      <c:valAx>
        <c:axId val="1079719040"/>
        <c:scaling>
          <c:orientation val="minMax"/>
        </c:scaling>
        <c:delete val="0"/>
        <c:axPos val="l"/>
        <c:majorGridlines/>
        <c:numFmt formatCode="0.000%" sourceLinked="1"/>
        <c:majorTickMark val="out"/>
        <c:minorTickMark val="none"/>
        <c:tickLblPos val="nextTo"/>
        <c:crossAx val="1079717248"/>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89;&#1504;&#1497;&#1503;%20&#1502;&#1496;&#1512;&#1493;&#15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502;&#1511;&#1508;&#1514;%20&#1502;&#1496;&#1512;&#1493;&#1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95;&#1511;&#1500;&#1488;&#1497;&#1501;%20&#1502;&#1496;&#1512;&#1493;&#1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51.393679915598703</v>
          </cell>
          <cell r="D12">
            <v>51</v>
          </cell>
        </row>
        <row r="19">
          <cell r="C19">
            <v>3.9903500000000003</v>
          </cell>
          <cell r="D19">
            <v>4</v>
          </cell>
        </row>
        <row r="22">
          <cell r="C22">
            <v>4.2000000000000003E-2</v>
          </cell>
          <cell r="D22">
            <v>0</v>
          </cell>
        </row>
      </sheetData>
      <sheetData sheetId="2">
        <row r="17">
          <cell r="C17">
            <v>3.9199820050844463</v>
          </cell>
          <cell r="D17">
            <v>4</v>
          </cell>
        </row>
        <row r="22">
          <cell r="C22">
            <v>0.54637739567123278</v>
          </cell>
          <cell r="D22">
            <v>1</v>
          </cell>
        </row>
        <row r="24">
          <cell r="C24">
            <v>22.87600503278426</v>
          </cell>
          <cell r="D24">
            <v>23</v>
          </cell>
        </row>
        <row r="25">
          <cell r="C25">
            <v>10.735331599050307</v>
          </cell>
          <cell r="D25">
            <v>11</v>
          </cell>
        </row>
        <row r="26">
          <cell r="C26">
            <v>3.2519192762760514</v>
          </cell>
          <cell r="D26">
            <v>3</v>
          </cell>
        </row>
        <row r="27">
          <cell r="C27">
            <v>2.0567069410629966</v>
          </cell>
          <cell r="D27">
            <v>2</v>
          </cell>
        </row>
        <row r="28">
          <cell r="C28">
            <v>3.6055850573986197</v>
          </cell>
          <cell r="D28">
            <v>4</v>
          </cell>
        </row>
        <row r="29">
          <cell r="C29">
            <v>0.71781468603488607</v>
          </cell>
          <cell r="D29">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12.63821534602104</v>
          </cell>
          <cell r="D12">
            <v>13</v>
          </cell>
        </row>
        <row r="19">
          <cell r="C19">
            <v>2.1953400000000003</v>
          </cell>
          <cell r="D19">
            <v>2</v>
          </cell>
        </row>
      </sheetData>
      <sheetData sheetId="2">
        <row r="17">
          <cell r="C17">
            <v>1.0023328511308311</v>
          </cell>
          <cell r="D17">
            <v>1</v>
          </cell>
        </row>
        <row r="22">
          <cell r="C22">
            <v>0.14118720139726026</v>
          </cell>
          <cell r="D22">
            <v>0</v>
          </cell>
        </row>
        <row r="24">
          <cell r="C24">
            <v>6.362247725025445</v>
          </cell>
          <cell r="D24">
            <v>6</v>
          </cell>
        </row>
        <row r="25">
          <cell r="C25">
            <v>2.7975317096350225</v>
          </cell>
          <cell r="D25">
            <v>3</v>
          </cell>
        </row>
        <row r="26">
          <cell r="C26">
            <v>0.83398326566327774</v>
          </cell>
          <cell r="D26">
            <v>1</v>
          </cell>
        </row>
        <row r="27">
          <cell r="C27">
            <v>0.42010256883424674</v>
          </cell>
          <cell r="D27">
            <v>0</v>
          </cell>
        </row>
        <row r="28">
          <cell r="C28">
            <v>0.91200214539680013</v>
          </cell>
          <cell r="D28">
            <v>1</v>
          </cell>
        </row>
        <row r="29">
          <cell r="C29">
            <v>0.18048141846441648</v>
          </cell>
          <cell r="D29">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25.719264757741289</v>
          </cell>
          <cell r="D12">
            <v>26</v>
          </cell>
        </row>
        <row r="19">
          <cell r="C19">
            <v>2.5162600000000004</v>
          </cell>
          <cell r="D19">
            <v>3</v>
          </cell>
        </row>
      </sheetData>
      <sheetData sheetId="2">
        <row r="17">
          <cell r="C17">
            <v>2.1422799623002176</v>
          </cell>
          <cell r="D17">
            <v>2</v>
          </cell>
        </row>
        <row r="22">
          <cell r="C22">
            <v>0</v>
          </cell>
          <cell r="D22">
            <v>0</v>
          </cell>
        </row>
        <row r="24">
          <cell r="C24">
            <v>13.132307889448459</v>
          </cell>
          <cell r="D24">
            <v>13</v>
          </cell>
        </row>
        <row r="25">
          <cell r="C25">
            <v>6.0880532694656084</v>
          </cell>
          <cell r="D25">
            <v>6</v>
          </cell>
        </row>
        <row r="26">
          <cell r="C26">
            <v>1.7739659066657951</v>
          </cell>
          <cell r="D26">
            <v>2</v>
          </cell>
        </row>
        <row r="27">
          <cell r="C27">
            <v>0.97090325748168615</v>
          </cell>
          <cell r="D27">
            <v>1</v>
          </cell>
        </row>
        <row r="28">
          <cell r="C28">
            <v>2.0010911628768819</v>
          </cell>
          <cell r="D28">
            <v>2</v>
          </cell>
        </row>
        <row r="29">
          <cell r="C29">
            <v>0.39912898784079515</v>
          </cell>
          <cell r="D29">
            <v>0</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33" t="s">
        <v>55</v>
      </c>
      <c r="D3" s="233"/>
      <c r="E3" s="233"/>
      <c r="F3" s="233"/>
      <c r="G3" s="23" t="s">
        <v>54</v>
      </c>
      <c r="H3" s="233" t="s">
        <v>56</v>
      </c>
      <c r="I3" s="233"/>
      <c r="J3" s="233"/>
      <c r="K3" s="233"/>
      <c r="L3" s="23" t="s">
        <v>54</v>
      </c>
      <c r="M3" s="233" t="s">
        <v>57</v>
      </c>
      <c r="N3" s="233"/>
      <c r="O3" s="233"/>
      <c r="P3" s="233"/>
      <c r="Q3" s="23" t="s">
        <v>54</v>
      </c>
      <c r="R3" s="233" t="s">
        <v>58</v>
      </c>
      <c r="S3" s="233"/>
      <c r="T3" s="233"/>
      <c r="U3" s="233"/>
      <c r="V3" s="23" t="s">
        <v>54</v>
      </c>
      <c r="W3" s="233" t="s">
        <v>59</v>
      </c>
      <c r="X3" s="233"/>
      <c r="Y3" s="233"/>
      <c r="Z3" s="233"/>
      <c r="AA3" s="23" t="s">
        <v>54</v>
      </c>
      <c r="AB3" s="233" t="s">
        <v>60</v>
      </c>
      <c r="AC3" s="233"/>
      <c r="AD3" s="233"/>
      <c r="AE3" s="233"/>
      <c r="AF3" s="23" t="s">
        <v>54</v>
      </c>
      <c r="AG3" s="233" t="s">
        <v>61</v>
      </c>
      <c r="AH3" s="233"/>
      <c r="AI3" s="233"/>
      <c r="AJ3" s="233"/>
      <c r="AK3" s="23" t="s">
        <v>54</v>
      </c>
      <c r="AL3" s="23"/>
      <c r="AM3" s="233" t="s">
        <v>62</v>
      </c>
      <c r="AN3" s="233"/>
      <c r="AO3" s="233"/>
      <c r="AP3" s="233"/>
      <c r="AQ3" s="23" t="s">
        <v>54</v>
      </c>
      <c r="AR3" s="234" t="s">
        <v>211</v>
      </c>
      <c r="AS3" s="234"/>
      <c r="AU3" s="233" t="s">
        <v>63</v>
      </c>
      <c r="AV3" s="233"/>
      <c r="AW3" s="233"/>
      <c r="AX3" s="233"/>
    </row>
    <row r="4" spans="1:50" ht="15.75" thickBot="1" x14ac:dyDescent="0.3">
      <c r="A4" s="24" t="s">
        <v>64</v>
      </c>
      <c r="B4" s="22"/>
      <c r="C4" s="25" t="s">
        <v>65</v>
      </c>
      <c r="D4" s="26" t="s">
        <v>66</v>
      </c>
      <c r="E4" s="106" t="s">
        <v>160</v>
      </c>
      <c r="F4" s="165" t="s">
        <v>209</v>
      </c>
      <c r="G4" s="3"/>
      <c r="H4" s="25" t="s">
        <v>65</v>
      </c>
      <c r="I4" s="26" t="s">
        <v>66</v>
      </c>
      <c r="J4" s="106" t="s">
        <v>160</v>
      </c>
      <c r="K4" s="165" t="s">
        <v>209</v>
      </c>
      <c r="L4" s="27"/>
      <c r="M4" s="25" t="s">
        <v>65</v>
      </c>
      <c r="N4" s="26" t="s">
        <v>66</v>
      </c>
      <c r="O4" s="106" t="s">
        <v>160</v>
      </c>
      <c r="P4" s="165" t="s">
        <v>209</v>
      </c>
      <c r="Q4" s="21"/>
      <c r="R4" s="25" t="s">
        <v>65</v>
      </c>
      <c r="S4" s="26" t="s">
        <v>66</v>
      </c>
      <c r="T4" s="106" t="s">
        <v>160</v>
      </c>
      <c r="U4" s="165" t="s">
        <v>209</v>
      </c>
      <c r="V4" s="21"/>
      <c r="W4" s="25" t="s">
        <v>65</v>
      </c>
      <c r="X4" s="26" t="s">
        <v>66</v>
      </c>
      <c r="Y4" s="106" t="s">
        <v>160</v>
      </c>
      <c r="Z4" s="165" t="s">
        <v>209</v>
      </c>
      <c r="AA4" s="21"/>
      <c r="AB4" s="25" t="s">
        <v>65</v>
      </c>
      <c r="AC4" s="26" t="s">
        <v>66</v>
      </c>
      <c r="AD4" s="106" t="s">
        <v>160</v>
      </c>
      <c r="AE4" s="165" t="s">
        <v>209</v>
      </c>
      <c r="AF4" s="21"/>
      <c r="AG4" s="25" t="s">
        <v>65</v>
      </c>
      <c r="AH4" s="26" t="s">
        <v>66</v>
      </c>
      <c r="AI4" s="106" t="s">
        <v>160</v>
      </c>
      <c r="AJ4" s="165" t="s">
        <v>209</v>
      </c>
      <c r="AK4" s="21"/>
      <c r="AL4" s="21"/>
      <c r="AM4" s="25" t="s">
        <v>65</v>
      </c>
      <c r="AN4" s="26" t="s">
        <v>66</v>
      </c>
      <c r="AO4" s="106" t="s">
        <v>160</v>
      </c>
      <c r="AP4" s="165" t="s">
        <v>209</v>
      </c>
      <c r="AQ4" s="21"/>
      <c r="AR4" s="214" t="s">
        <v>216</v>
      </c>
      <c r="AS4" s="165" t="s">
        <v>209</v>
      </c>
      <c r="AU4" s="25" t="s">
        <v>65</v>
      </c>
      <c r="AV4" s="26" t="s">
        <v>66</v>
      </c>
      <c r="AW4" s="106" t="s">
        <v>160</v>
      </c>
      <c r="AX4" s="165" t="s">
        <v>209</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203</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214</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212</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204</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217</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213</v>
      </c>
      <c r="C47" s="211" t="s">
        <v>210</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215</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218</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219</v>
      </c>
    </row>
    <row r="54" spans="1:50" x14ac:dyDescent="0.2">
      <c r="C54" s="213" t="s">
        <v>220</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40"/>
  <sheetViews>
    <sheetView rightToLeft="1" workbookViewId="0">
      <selection activeCell="F4" sqref="F4"/>
    </sheetView>
  </sheetViews>
  <sheetFormatPr defaultRowHeight="14.25" x14ac:dyDescent="0.2"/>
  <cols>
    <col min="2" max="2" width="43.625" customWidth="1"/>
    <col min="3" max="3" width="18.125" customWidth="1"/>
  </cols>
  <sheetData>
    <row r="1" spans="1:3" ht="15" x14ac:dyDescent="0.25">
      <c r="A1" s="83" t="s">
        <v>94</v>
      </c>
    </row>
    <row r="2" spans="1:3" ht="15" x14ac:dyDescent="0.25">
      <c r="B2" s="7" t="s">
        <v>227</v>
      </c>
    </row>
    <row r="4" spans="1:3" ht="15" x14ac:dyDescent="0.2">
      <c r="B4" s="85"/>
      <c r="C4" s="86" t="s">
        <v>96</v>
      </c>
    </row>
    <row r="5" spans="1:3" ht="15" x14ac:dyDescent="0.25">
      <c r="B5" s="87" t="s">
        <v>97</v>
      </c>
      <c r="C5" s="88"/>
    </row>
    <row r="6" spans="1:3" x14ac:dyDescent="0.2">
      <c r="B6" s="89" t="s">
        <v>4</v>
      </c>
      <c r="C6" s="88"/>
    </row>
    <row r="7" spans="1:3" x14ac:dyDescent="0.2">
      <c r="B7" s="89" t="s">
        <v>6</v>
      </c>
      <c r="C7" s="223">
        <v>26.191598789999997</v>
      </c>
    </row>
    <row r="8" spans="1:3" x14ac:dyDescent="0.2">
      <c r="B8" s="89"/>
      <c r="C8" s="88"/>
    </row>
    <row r="9" spans="1:3" ht="15" x14ac:dyDescent="0.25">
      <c r="B9" s="87" t="s">
        <v>98</v>
      </c>
      <c r="C9" s="88"/>
    </row>
    <row r="10" spans="1:3" x14ac:dyDescent="0.2">
      <c r="B10" s="89" t="s">
        <v>9</v>
      </c>
      <c r="C10" s="88"/>
    </row>
    <row r="11" spans="1:3" x14ac:dyDescent="0.2">
      <c r="B11" s="89" t="s">
        <v>11</v>
      </c>
      <c r="C11" s="223">
        <v>0.50470341000000007</v>
      </c>
    </row>
    <row r="12" spans="1:3" x14ac:dyDescent="0.2">
      <c r="B12" s="89"/>
      <c r="C12" s="88"/>
    </row>
    <row r="13" spans="1:3" ht="15" x14ac:dyDescent="0.25">
      <c r="B13" s="87" t="s">
        <v>99</v>
      </c>
      <c r="C13" s="88"/>
    </row>
    <row r="14" spans="1:3" ht="25.5" x14ac:dyDescent="0.2">
      <c r="B14" s="89" t="s">
        <v>14</v>
      </c>
      <c r="C14" s="88"/>
    </row>
    <row r="15" spans="1:3" x14ac:dyDescent="0.2">
      <c r="B15" s="91" t="s">
        <v>16</v>
      </c>
      <c r="C15" s="88"/>
    </row>
    <row r="16" spans="1:3" x14ac:dyDescent="0.2">
      <c r="B16" s="89" t="s">
        <v>18</v>
      </c>
      <c r="C16" s="88"/>
    </row>
    <row r="17" spans="2:5" x14ac:dyDescent="0.2">
      <c r="B17" s="89"/>
      <c r="C17" s="88"/>
    </row>
    <row r="18" spans="2:5" ht="15" x14ac:dyDescent="0.25">
      <c r="B18" s="87" t="s">
        <v>100</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88"/>
      <c r="E23" s="11"/>
    </row>
    <row r="24" spans="2:5" x14ac:dyDescent="0.2">
      <c r="B24" s="89" t="s">
        <v>31</v>
      </c>
      <c r="C24" s="223">
        <v>355.53525000000002</v>
      </c>
      <c r="E24" s="11"/>
    </row>
    <row r="25" spans="2:5" x14ac:dyDescent="0.2">
      <c r="B25" s="89" t="s">
        <v>33</v>
      </c>
      <c r="C25" s="224"/>
      <c r="E25" s="11"/>
    </row>
    <row r="26" spans="2:5" x14ac:dyDescent="0.2">
      <c r="B26" s="89" t="s">
        <v>35</v>
      </c>
      <c r="C26" s="223">
        <v>0</v>
      </c>
      <c r="E26" s="11"/>
    </row>
    <row r="27" spans="2:5" x14ac:dyDescent="0.2">
      <c r="B27" s="89"/>
      <c r="C27" s="88"/>
      <c r="E27" s="11"/>
    </row>
    <row r="28" spans="2:5" ht="15" x14ac:dyDescent="0.25">
      <c r="B28" s="87" t="s">
        <v>101</v>
      </c>
      <c r="C28" s="88"/>
    </row>
    <row r="29" spans="2:5" x14ac:dyDescent="0.2">
      <c r="B29" s="89" t="s">
        <v>38</v>
      </c>
      <c r="C29" s="88"/>
    </row>
    <row r="30" spans="2:5" x14ac:dyDescent="0.2">
      <c r="B30" s="89" t="s">
        <v>40</v>
      </c>
      <c r="C30" s="88"/>
    </row>
    <row r="31" spans="2:5" ht="15" x14ac:dyDescent="0.25">
      <c r="B31" s="87" t="s">
        <v>42</v>
      </c>
      <c r="C31" s="223">
        <v>382.23155220000001</v>
      </c>
    </row>
    <row r="32" spans="2:5" x14ac:dyDescent="0.2">
      <c r="B32" s="89"/>
      <c r="C32" s="88"/>
    </row>
    <row r="33" spans="2:3" ht="15" x14ac:dyDescent="0.25">
      <c r="B33" s="87" t="s">
        <v>43</v>
      </c>
      <c r="C33" s="88"/>
    </row>
    <row r="34" spans="2:3" ht="38.25" x14ac:dyDescent="0.2">
      <c r="B34" s="89" t="s">
        <v>45</v>
      </c>
      <c r="C34" s="92">
        <v>4.8513192820126197E-4</v>
      </c>
    </row>
    <row r="35" spans="2:3" ht="25.5" x14ac:dyDescent="0.2">
      <c r="B35" s="89" t="s">
        <v>47</v>
      </c>
      <c r="C35" s="92">
        <v>5.2155933887890811E-4</v>
      </c>
    </row>
    <row r="36" spans="2:3" x14ac:dyDescent="0.2">
      <c r="B36" s="89"/>
      <c r="C36" s="88"/>
    </row>
    <row r="37" spans="2:3" ht="15" x14ac:dyDescent="0.25">
      <c r="B37" s="87" t="s">
        <v>49</v>
      </c>
      <c r="C37" s="223">
        <v>732863.02</v>
      </c>
    </row>
    <row r="40" spans="2:3" x14ac:dyDescent="0.2">
      <c r="B40" t="s">
        <v>52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L36"/>
  <sheetViews>
    <sheetView rightToLeft="1" workbookViewId="0">
      <selection activeCell="E4" sqref="E4"/>
    </sheetView>
  </sheetViews>
  <sheetFormatPr defaultRowHeight="14.25" x14ac:dyDescent="0.2"/>
  <cols>
    <col min="1" max="1" width="9" style="213"/>
    <col min="2" max="2" width="55.875" style="213" customWidth="1"/>
    <col min="3" max="3" width="10.875" style="213" customWidth="1"/>
    <col min="4" max="6" width="9" style="213"/>
    <col min="7" max="7" width="11.5" style="213" bestFit="1" customWidth="1"/>
    <col min="8" max="8" width="10.375" style="213" bestFit="1" customWidth="1"/>
    <col min="9" max="9" width="10" style="213" bestFit="1" customWidth="1"/>
    <col min="10" max="10" width="11.5" style="213" bestFit="1" customWidth="1"/>
    <col min="11" max="11" width="9.875" style="213" bestFit="1" customWidth="1"/>
    <col min="12" max="16384" width="9" style="213"/>
  </cols>
  <sheetData>
    <row r="1" spans="1:12" ht="15" x14ac:dyDescent="0.25">
      <c r="A1" s="83" t="s">
        <v>94</v>
      </c>
    </row>
    <row r="2" spans="1:12" ht="15" x14ac:dyDescent="0.25">
      <c r="B2" s="7" t="s">
        <v>228</v>
      </c>
    </row>
    <row r="3" spans="1:12" ht="15" x14ac:dyDescent="0.25">
      <c r="D3" s="7"/>
    </row>
    <row r="4" spans="1:12" ht="15" x14ac:dyDescent="0.2">
      <c r="B4" s="85"/>
      <c r="C4" s="86" t="s">
        <v>96</v>
      </c>
    </row>
    <row r="5" spans="1:12" ht="31.5" x14ac:dyDescent="0.2">
      <c r="B5" s="93" t="s">
        <v>103</v>
      </c>
      <c r="C5" s="88"/>
      <c r="G5" s="56"/>
      <c r="H5" s="56"/>
      <c r="I5" s="56"/>
      <c r="J5" s="56"/>
      <c r="K5" s="56"/>
    </row>
    <row r="6" spans="1:12" x14ac:dyDescent="0.2">
      <c r="B6" s="85" t="s">
        <v>104</v>
      </c>
      <c r="C6" s="88"/>
      <c r="G6" s="56"/>
      <c r="H6" s="56"/>
      <c r="I6" s="56"/>
      <c r="J6" s="56"/>
      <c r="K6" s="56"/>
    </row>
    <row r="7" spans="1:12" x14ac:dyDescent="0.2">
      <c r="B7" s="85" t="s">
        <v>105</v>
      </c>
      <c r="C7" s="88"/>
      <c r="G7" s="69"/>
      <c r="H7" s="69"/>
      <c r="I7" s="69"/>
      <c r="J7" s="56"/>
      <c r="K7" s="56"/>
    </row>
    <row r="8" spans="1:12" x14ac:dyDescent="0.2">
      <c r="B8" s="94" t="s">
        <v>231</v>
      </c>
      <c r="C8" s="229">
        <v>10.3</v>
      </c>
      <c r="G8" s="69"/>
      <c r="H8" s="232"/>
      <c r="I8" s="232"/>
      <c r="J8" s="216"/>
      <c r="K8" s="56"/>
    </row>
    <row r="9" spans="1:12" x14ac:dyDescent="0.2">
      <c r="B9" s="94" t="s">
        <v>107</v>
      </c>
      <c r="C9" s="231">
        <v>6.8680006799999997</v>
      </c>
      <c r="G9" s="69"/>
      <c r="H9" s="232"/>
      <c r="I9" s="232"/>
      <c r="J9" s="56"/>
      <c r="K9" s="56"/>
    </row>
    <row r="10" spans="1:12" x14ac:dyDescent="0.2">
      <c r="B10" s="94" t="s">
        <v>230</v>
      </c>
      <c r="C10" s="231">
        <v>4.0178099999999999</v>
      </c>
      <c r="G10" s="69"/>
      <c r="H10" s="232"/>
      <c r="I10" s="232"/>
      <c r="J10" s="56"/>
      <c r="K10" s="56"/>
    </row>
    <row r="11" spans="1:12" x14ac:dyDescent="0.2">
      <c r="B11" s="94" t="s">
        <v>222</v>
      </c>
      <c r="C11" s="231">
        <v>2.4278899999999997</v>
      </c>
      <c r="G11" s="69"/>
      <c r="H11" s="232"/>
      <c r="I11" s="232"/>
      <c r="J11" s="226"/>
      <c r="K11" s="226"/>
      <c r="L11" s="222"/>
    </row>
    <row r="12" spans="1:12" x14ac:dyDescent="0.2">
      <c r="B12" s="94" t="s">
        <v>232</v>
      </c>
      <c r="C12" s="231">
        <v>1.20737077</v>
      </c>
      <c r="G12" s="69"/>
      <c r="H12" s="232"/>
      <c r="I12" s="232"/>
      <c r="J12" s="226"/>
      <c r="K12" s="226"/>
      <c r="L12" s="222"/>
    </row>
    <row r="13" spans="1:12" x14ac:dyDescent="0.2">
      <c r="B13" s="94"/>
      <c r="C13" s="225"/>
      <c r="G13" s="69"/>
      <c r="H13" s="232"/>
      <c r="I13" s="232"/>
      <c r="J13" s="227"/>
      <c r="K13" s="226"/>
      <c r="L13" s="222"/>
    </row>
    <row r="14" spans="1:12" x14ac:dyDescent="0.2">
      <c r="B14" s="94" t="s">
        <v>109</v>
      </c>
      <c r="C14" s="229">
        <v>1.3644273400000002</v>
      </c>
      <c r="G14" s="69"/>
      <c r="H14" s="232"/>
      <c r="I14" s="232"/>
      <c r="J14" s="227"/>
      <c r="K14" s="226"/>
      <c r="L14" s="222"/>
    </row>
    <row r="15" spans="1:12" ht="15.75" x14ac:dyDescent="0.2">
      <c r="B15" s="93" t="s">
        <v>110</v>
      </c>
      <c r="C15" s="225">
        <v>26.18549879</v>
      </c>
      <c r="G15" s="69"/>
      <c r="H15" s="232"/>
      <c r="I15" s="232"/>
      <c r="J15" s="227"/>
      <c r="K15" s="226"/>
      <c r="L15" s="222"/>
    </row>
    <row r="16" spans="1:12" x14ac:dyDescent="0.2">
      <c r="B16" s="85"/>
      <c r="C16" s="96"/>
      <c r="G16" s="69"/>
      <c r="H16" s="228"/>
      <c r="I16" s="232"/>
      <c r="J16" s="227"/>
      <c r="K16" s="226"/>
      <c r="L16" s="222"/>
    </row>
    <row r="17" spans="2:12" ht="15.75" x14ac:dyDescent="0.2">
      <c r="B17" s="93" t="s">
        <v>111</v>
      </c>
      <c r="C17" s="96"/>
      <c r="G17" s="56"/>
      <c r="H17" s="217"/>
      <c r="I17" s="226"/>
      <c r="J17" s="226"/>
      <c r="K17" s="222"/>
      <c r="L17" s="222"/>
    </row>
    <row r="18" spans="2:12" x14ac:dyDescent="0.2">
      <c r="B18" s="85" t="s">
        <v>104</v>
      </c>
      <c r="C18" s="96"/>
      <c r="G18" s="56"/>
      <c r="H18" s="56"/>
      <c r="I18" s="226"/>
      <c r="J18" s="226"/>
      <c r="K18" s="222"/>
      <c r="L18" s="222"/>
    </row>
    <row r="19" spans="2:12" x14ac:dyDescent="0.2">
      <c r="B19" s="85" t="s">
        <v>105</v>
      </c>
      <c r="C19" s="96"/>
      <c r="G19" s="56"/>
      <c r="H19" s="217"/>
      <c r="I19" s="216"/>
      <c r="J19" s="218"/>
      <c r="K19" s="216"/>
      <c r="L19" s="216"/>
    </row>
    <row r="20" spans="2:12" x14ac:dyDescent="0.2">
      <c r="B20" s="94" t="s">
        <v>107</v>
      </c>
      <c r="C20" s="225">
        <v>0.50470341000000007</v>
      </c>
      <c r="G20" s="56"/>
      <c r="H20" s="56"/>
      <c r="I20" s="56"/>
      <c r="J20" s="56"/>
      <c r="K20" s="216"/>
      <c r="L20" s="216"/>
    </row>
    <row r="21" spans="2:12" ht="15.75" x14ac:dyDescent="0.2">
      <c r="B21" s="93" t="s">
        <v>112</v>
      </c>
      <c r="C21" s="225">
        <v>0.50470341000000007</v>
      </c>
      <c r="J21" s="56"/>
      <c r="K21" s="216"/>
      <c r="L21" s="216"/>
    </row>
    <row r="22" spans="2:12" x14ac:dyDescent="0.2">
      <c r="B22" s="85"/>
      <c r="C22" s="96"/>
      <c r="J22" s="56"/>
      <c r="K22" s="216"/>
      <c r="L22" s="216"/>
    </row>
    <row r="23" spans="2:12" ht="15.75" x14ac:dyDescent="0.2">
      <c r="B23" s="93" t="s">
        <v>113</v>
      </c>
      <c r="C23" s="96"/>
      <c r="J23" s="56"/>
      <c r="K23" s="216"/>
      <c r="L23" s="56"/>
    </row>
    <row r="24" spans="2:12" x14ac:dyDescent="0.2">
      <c r="B24" s="94" t="s">
        <v>106</v>
      </c>
      <c r="C24" s="96"/>
      <c r="J24" s="56"/>
      <c r="K24" s="56"/>
      <c r="L24" s="56"/>
    </row>
    <row r="25" spans="2:12" ht="15.75" x14ac:dyDescent="0.2">
      <c r="B25" s="93" t="s">
        <v>114</v>
      </c>
      <c r="C25" s="96"/>
      <c r="J25" s="56"/>
      <c r="K25" s="217"/>
      <c r="L25" s="56"/>
    </row>
    <row r="26" spans="2:12" ht="15.75" x14ac:dyDescent="0.2">
      <c r="B26" s="93"/>
      <c r="C26" s="96"/>
      <c r="J26" s="56"/>
      <c r="K26" s="56"/>
      <c r="L26" s="56"/>
    </row>
    <row r="27" spans="2:12" ht="15.75" x14ac:dyDescent="0.2">
      <c r="B27" s="93" t="s">
        <v>115</v>
      </c>
      <c r="C27" s="96"/>
    </row>
    <row r="28" spans="2:12" ht="15.75" x14ac:dyDescent="0.2">
      <c r="B28" s="93" t="s">
        <v>116</v>
      </c>
      <c r="C28" s="96"/>
    </row>
    <row r="29" spans="2:12" ht="15.75" x14ac:dyDescent="0.2">
      <c r="B29" s="93"/>
      <c r="C29" s="96"/>
    </row>
    <row r="30" spans="2:12" ht="15.75" x14ac:dyDescent="0.2">
      <c r="B30" s="93" t="s">
        <v>117</v>
      </c>
      <c r="C30" s="96"/>
    </row>
    <row r="31" spans="2:12" ht="15.75" x14ac:dyDescent="0.2">
      <c r="B31" s="93" t="s">
        <v>118</v>
      </c>
      <c r="C31" s="96"/>
    </row>
    <row r="32" spans="2:12" ht="15.75" x14ac:dyDescent="0.2">
      <c r="B32" s="93"/>
      <c r="C32" s="96"/>
    </row>
    <row r="33" spans="2:3" ht="15.75" x14ac:dyDescent="0.2">
      <c r="B33" s="93" t="s">
        <v>119</v>
      </c>
      <c r="C33" s="96"/>
    </row>
    <row r="34" spans="2:3" ht="15.75" x14ac:dyDescent="0.2">
      <c r="B34" s="93" t="s">
        <v>120</v>
      </c>
      <c r="C34" s="96"/>
    </row>
    <row r="35" spans="2:3" ht="15.75" x14ac:dyDescent="0.2">
      <c r="B35" s="93" t="s">
        <v>121</v>
      </c>
      <c r="C35" s="225">
        <v>26.690202200000002</v>
      </c>
    </row>
    <row r="36" spans="2:3" ht="15.75" x14ac:dyDescent="0.2">
      <c r="B36" s="93" t="s">
        <v>122</v>
      </c>
      <c r="C36" s="223">
        <v>732863.02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I39"/>
  <sheetViews>
    <sheetView rightToLeft="1" tabSelected="1" workbookViewId="0">
      <selection activeCell="D1" sqref="D1"/>
    </sheetView>
  </sheetViews>
  <sheetFormatPr defaultRowHeight="14.25" x14ac:dyDescent="0.2"/>
  <cols>
    <col min="1" max="1" width="9" style="213"/>
    <col min="2" max="2" width="38.625" style="213" customWidth="1"/>
    <col min="3" max="3" width="10.75" style="213" customWidth="1"/>
    <col min="4" max="5" width="9" style="213"/>
    <col min="6" max="6" width="10.875" style="213" bestFit="1" customWidth="1"/>
    <col min="7" max="8" width="9" style="213"/>
    <col min="9" max="9" width="13.5" style="213" bestFit="1" customWidth="1"/>
    <col min="10" max="16384" width="9" style="213"/>
  </cols>
  <sheetData>
    <row r="1" spans="1:3" ht="15" x14ac:dyDescent="0.25">
      <c r="A1" s="83" t="s">
        <v>94</v>
      </c>
    </row>
    <row r="2" spans="1:3" ht="15" x14ac:dyDescent="0.25">
      <c r="B2" s="7" t="s">
        <v>229</v>
      </c>
    </row>
    <row r="4" spans="1:3" ht="15" x14ac:dyDescent="0.2">
      <c r="B4" s="85"/>
      <c r="C4" s="86" t="s">
        <v>96</v>
      </c>
    </row>
    <row r="5" spans="1:3" ht="15.75" x14ac:dyDescent="0.2">
      <c r="B5" s="93" t="s">
        <v>124</v>
      </c>
      <c r="C5" s="88"/>
    </row>
    <row r="6" spans="1:3" ht="15.75" x14ac:dyDescent="0.2">
      <c r="B6" s="93" t="s">
        <v>125</v>
      </c>
      <c r="C6" s="88"/>
    </row>
    <row r="7" spans="1:3" ht="15.75" x14ac:dyDescent="0.2">
      <c r="B7" s="93"/>
      <c r="C7" s="88"/>
    </row>
    <row r="8" spans="1:3" ht="15.75" x14ac:dyDescent="0.2">
      <c r="B8" s="93" t="s">
        <v>126</v>
      </c>
      <c r="C8" s="88"/>
    </row>
    <row r="9" spans="1:3" ht="15.75" x14ac:dyDescent="0.2">
      <c r="B9" s="93" t="s">
        <v>127</v>
      </c>
      <c r="C9" s="88"/>
    </row>
    <row r="10" spans="1:3" ht="15.75" x14ac:dyDescent="0.2">
      <c r="B10" s="93"/>
      <c r="C10" s="88"/>
    </row>
    <row r="11" spans="1:3" ht="15.75" x14ac:dyDescent="0.2">
      <c r="B11" s="93" t="s">
        <v>128</v>
      </c>
      <c r="C11" s="88"/>
    </row>
    <row r="12" spans="1:3" ht="15.75" x14ac:dyDescent="0.2">
      <c r="B12" s="93" t="s">
        <v>129</v>
      </c>
      <c r="C12" s="88"/>
    </row>
    <row r="13" spans="1:3" ht="15.75" x14ac:dyDescent="0.2">
      <c r="B13" s="93"/>
      <c r="C13" s="88"/>
    </row>
    <row r="14" spans="1:3" ht="15.75" x14ac:dyDescent="0.2">
      <c r="B14" s="93" t="s">
        <v>130</v>
      </c>
      <c r="C14" s="88"/>
    </row>
    <row r="15" spans="1:3" ht="15.75" x14ac:dyDescent="0.2">
      <c r="B15" s="93" t="s">
        <v>131</v>
      </c>
      <c r="C15" s="88"/>
    </row>
    <row r="16" spans="1:3" ht="15.75" x14ac:dyDescent="0.2">
      <c r="B16" s="93" t="s">
        <v>132</v>
      </c>
      <c r="C16" s="88"/>
    </row>
    <row r="17" spans="2:9" x14ac:dyDescent="0.2">
      <c r="B17" s="94" t="s">
        <v>221</v>
      </c>
      <c r="C17" s="225">
        <v>0</v>
      </c>
    </row>
    <row r="18" spans="2:9" ht="15.75" x14ac:dyDescent="0.2">
      <c r="B18" s="93" t="s">
        <v>134</v>
      </c>
      <c r="C18" s="225">
        <v>0</v>
      </c>
    </row>
    <row r="19" spans="2:9" ht="15.75" x14ac:dyDescent="0.2">
      <c r="B19" s="93"/>
      <c r="C19" s="95"/>
    </row>
    <row r="20" spans="2:9" ht="15.75" x14ac:dyDescent="0.2">
      <c r="B20" s="93" t="s">
        <v>135</v>
      </c>
      <c r="C20" s="88"/>
    </row>
    <row r="21" spans="2:9" ht="15.75" x14ac:dyDescent="0.2">
      <c r="B21" s="93" t="s">
        <v>136</v>
      </c>
      <c r="C21" s="88"/>
    </row>
    <row r="22" spans="2:9" ht="15.75" x14ac:dyDescent="0.2">
      <c r="B22" s="93" t="s">
        <v>138</v>
      </c>
      <c r="C22" s="88"/>
      <c r="I22" s="230"/>
    </row>
    <row r="23" spans="2:9" x14ac:dyDescent="0.2">
      <c r="B23" s="94" t="s">
        <v>226</v>
      </c>
      <c r="C23" s="231">
        <v>94.645169999999993</v>
      </c>
      <c r="I23" s="230"/>
    </row>
    <row r="24" spans="2:9" x14ac:dyDescent="0.2">
      <c r="B24" s="94" t="s">
        <v>140</v>
      </c>
      <c r="C24" s="231">
        <v>95.699239999999989</v>
      </c>
      <c r="F24" s="128"/>
      <c r="I24" s="230"/>
    </row>
    <row r="25" spans="2:9" x14ac:dyDescent="0.2">
      <c r="B25" s="94" t="s">
        <v>224</v>
      </c>
      <c r="C25" s="231">
        <v>89.111360000000005</v>
      </c>
      <c r="F25" s="128"/>
      <c r="I25" s="230"/>
    </row>
    <row r="26" spans="2:9" x14ac:dyDescent="0.2">
      <c r="B26" s="94" t="s">
        <v>223</v>
      </c>
      <c r="C26" s="231">
        <v>48.965969999999999</v>
      </c>
      <c r="F26" s="128"/>
      <c r="I26" s="230"/>
    </row>
    <row r="27" spans="2:9" x14ac:dyDescent="0.2">
      <c r="B27" s="94" t="s">
        <v>225</v>
      </c>
      <c r="C27" s="231">
        <v>27.113509999999998</v>
      </c>
      <c r="F27" s="81"/>
    </row>
    <row r="28" spans="2:9" ht="15.75" x14ac:dyDescent="0.2">
      <c r="B28" s="93" t="s">
        <v>144</v>
      </c>
      <c r="C28" s="221">
        <v>355.53525000000002</v>
      </c>
      <c r="F28" s="55"/>
    </row>
    <row r="29" spans="2:9" ht="15.75" x14ac:dyDescent="0.2">
      <c r="B29" s="93"/>
      <c r="C29" s="220"/>
    </row>
    <row r="30" spans="2:9" ht="15.75" x14ac:dyDescent="0.2">
      <c r="B30" s="93" t="s">
        <v>145</v>
      </c>
      <c r="C30" s="219">
        <v>355.53525000000002</v>
      </c>
    </row>
    <row r="31" spans="2:9" ht="15.75" x14ac:dyDescent="0.2">
      <c r="B31" s="93" t="s">
        <v>122</v>
      </c>
      <c r="C31" s="223">
        <v>732863.02</v>
      </c>
    </row>
    <row r="39" spans="3:3" x14ac:dyDescent="0.2">
      <c r="C39" s="98"/>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102</v>
      </c>
    </row>
    <row r="3" spans="2:5" ht="15" x14ac:dyDescent="0.25">
      <c r="E3" s="7"/>
    </row>
    <row r="4" spans="2:5" ht="15" x14ac:dyDescent="0.2">
      <c r="B4" s="85"/>
      <c r="C4" s="86" t="s">
        <v>96</v>
      </c>
      <c r="D4" s="86" t="s">
        <v>96</v>
      </c>
    </row>
    <row r="5" spans="2:5" ht="15.75" x14ac:dyDescent="0.2">
      <c r="B5" s="93" t="s">
        <v>103</v>
      </c>
      <c r="C5" s="88"/>
      <c r="D5" s="88"/>
    </row>
    <row r="6" spans="2:5" x14ac:dyDescent="0.2">
      <c r="B6" s="85" t="s">
        <v>104</v>
      </c>
      <c r="C6" s="88"/>
      <c r="D6" s="88"/>
    </row>
    <row r="7" spans="2:5" x14ac:dyDescent="0.2">
      <c r="B7" s="85" t="s">
        <v>105</v>
      </c>
      <c r="C7" s="88"/>
      <c r="D7" s="88"/>
    </row>
    <row r="8" spans="2:5" x14ac:dyDescent="0.2">
      <c r="B8" s="94" t="s">
        <v>106</v>
      </c>
      <c r="C8" s="95">
        <v>190.39573076888988</v>
      </c>
      <c r="D8" s="95">
        <v>190</v>
      </c>
    </row>
    <row r="9" spans="2:5" x14ac:dyDescent="0.2">
      <c r="B9" s="94" t="s">
        <v>107</v>
      </c>
      <c r="C9" s="95">
        <v>15.809326344035552</v>
      </c>
      <c r="D9" s="95">
        <v>16</v>
      </c>
    </row>
    <row r="10" spans="2:5" x14ac:dyDescent="0.2">
      <c r="B10" s="94" t="s">
        <v>108</v>
      </c>
      <c r="C10" s="95">
        <v>16.74066510294373</v>
      </c>
      <c r="D10" s="95">
        <v>17</v>
      </c>
    </row>
    <row r="11" spans="2:5" x14ac:dyDescent="0.2">
      <c r="B11" s="94" t="s">
        <v>109</v>
      </c>
      <c r="C11" s="95">
        <v>6.3155439578669128</v>
      </c>
      <c r="D11" s="95">
        <v>6</v>
      </c>
    </row>
    <row r="12" spans="2:5" ht="15.75" x14ac:dyDescent="0.2">
      <c r="B12" s="93" t="s">
        <v>110</v>
      </c>
      <c r="C12" s="95">
        <v>229.26126617373609</v>
      </c>
      <c r="D12" s="95">
        <f>SUM(D8:D11)</f>
        <v>229</v>
      </c>
    </row>
    <row r="13" spans="2:5" x14ac:dyDescent="0.2">
      <c r="B13" s="85"/>
      <c r="C13" s="96"/>
      <c r="D13" s="96"/>
    </row>
    <row r="14" spans="2:5" ht="15.75" x14ac:dyDescent="0.2">
      <c r="B14" s="93" t="s">
        <v>111</v>
      </c>
      <c r="C14" s="96"/>
      <c r="D14" s="96"/>
    </row>
    <row r="15" spans="2:5" x14ac:dyDescent="0.2">
      <c r="B15" s="85" t="s">
        <v>104</v>
      </c>
      <c r="C15" s="96"/>
      <c r="D15" s="96"/>
    </row>
    <row r="16" spans="2:5" x14ac:dyDescent="0.2">
      <c r="B16" s="85" t="s">
        <v>105</v>
      </c>
      <c r="C16" s="96"/>
      <c r="D16" s="96"/>
    </row>
    <row r="17" spans="2:4" x14ac:dyDescent="0.2">
      <c r="B17" s="94" t="s">
        <v>106</v>
      </c>
      <c r="C17" s="95">
        <v>17.333389999999998</v>
      </c>
      <c r="D17" s="95">
        <v>17</v>
      </c>
    </row>
    <row r="18" spans="2:4" x14ac:dyDescent="0.2">
      <c r="B18" s="94" t="s">
        <v>109</v>
      </c>
      <c r="C18" s="95">
        <v>4.3240000000000001E-2</v>
      </c>
      <c r="D18" s="95">
        <v>0</v>
      </c>
    </row>
    <row r="19" spans="2:4" ht="15.75" x14ac:dyDescent="0.2">
      <c r="B19" s="93" t="s">
        <v>112</v>
      </c>
      <c r="C19" s="95">
        <v>17.376630000000002</v>
      </c>
      <c r="D19" s="95">
        <f>SUM(D17:D18)</f>
        <v>17</v>
      </c>
    </row>
    <row r="20" spans="2:4" x14ac:dyDescent="0.2">
      <c r="B20" s="85"/>
      <c r="C20" s="96"/>
      <c r="D20" s="96"/>
    </row>
    <row r="21" spans="2:4" ht="15.75" x14ac:dyDescent="0.2">
      <c r="B21" s="93" t="s">
        <v>113</v>
      </c>
      <c r="C21" s="96"/>
      <c r="D21" s="96"/>
    </row>
    <row r="22" spans="2:4" x14ac:dyDescent="0.2">
      <c r="B22" s="94" t="s">
        <v>106</v>
      </c>
      <c r="C22" s="95">
        <v>2.7E-2</v>
      </c>
      <c r="D22" s="95">
        <v>0</v>
      </c>
    </row>
    <row r="23" spans="2:4" ht="15.75" x14ac:dyDescent="0.2">
      <c r="B23" s="93" t="s">
        <v>114</v>
      </c>
      <c r="C23" s="95">
        <v>2.7E-2</v>
      </c>
      <c r="D23" s="95">
        <f>SUM(D22)</f>
        <v>0</v>
      </c>
    </row>
    <row r="24" spans="2:4" ht="15.75" x14ac:dyDescent="0.2">
      <c r="B24" s="93"/>
      <c r="C24" s="96"/>
      <c r="D24" s="96"/>
    </row>
    <row r="25" spans="2:4" ht="15.75" x14ac:dyDescent="0.2">
      <c r="B25" s="93" t="s">
        <v>115</v>
      </c>
      <c r="C25" s="96"/>
      <c r="D25" s="96"/>
    </row>
    <row r="26" spans="2:4" ht="15.75" x14ac:dyDescent="0.2">
      <c r="B26" s="93" t="s">
        <v>116</v>
      </c>
      <c r="C26" s="96"/>
      <c r="D26" s="96"/>
    </row>
    <row r="27" spans="2:4" ht="15.75" x14ac:dyDescent="0.2">
      <c r="B27" s="93"/>
      <c r="C27" s="96"/>
      <c r="D27" s="96"/>
    </row>
    <row r="28" spans="2:4" ht="15.75" x14ac:dyDescent="0.2">
      <c r="B28" s="93" t="s">
        <v>117</v>
      </c>
      <c r="C28" s="96"/>
      <c r="D28" s="96"/>
    </row>
    <row r="29" spans="2:4" ht="15.75" x14ac:dyDescent="0.2">
      <c r="B29" s="93" t="s">
        <v>118</v>
      </c>
      <c r="C29" s="96"/>
      <c r="D29" s="96"/>
    </row>
    <row r="30" spans="2:4" ht="15.75" x14ac:dyDescent="0.2">
      <c r="B30" s="93"/>
      <c r="C30" s="96"/>
      <c r="D30" s="96"/>
    </row>
    <row r="31" spans="2:4" ht="15.75" x14ac:dyDescent="0.2">
      <c r="B31" s="93" t="s">
        <v>119</v>
      </c>
      <c r="C31" s="96"/>
      <c r="D31" s="96"/>
    </row>
    <row r="32" spans="2:4" ht="15.75" x14ac:dyDescent="0.2">
      <c r="B32" s="93" t="s">
        <v>120</v>
      </c>
      <c r="C32" s="96"/>
      <c r="D32" s="96"/>
    </row>
    <row r="33" spans="2:4" ht="15.75" x14ac:dyDescent="0.2">
      <c r="B33" s="93" t="s">
        <v>121</v>
      </c>
      <c r="C33" s="95">
        <f>C23+C19+C12</f>
        <v>246.66489617373608</v>
      </c>
      <c r="D33" s="95">
        <f>D23+D19+D12</f>
        <v>246</v>
      </c>
    </row>
    <row r="34" spans="2:4" ht="15.75" x14ac:dyDescent="0.2">
      <c r="B34" s="93" t="s">
        <v>122</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4" x14ac:dyDescent="0.2">
      <c r="B17" s="94" t="s">
        <v>133</v>
      </c>
      <c r="C17" s="95">
        <v>19.375758767312501</v>
      </c>
      <c r="D17" s="95">
        <v>19</v>
      </c>
    </row>
    <row r="18" spans="2:4" ht="15.75" x14ac:dyDescent="0.2">
      <c r="B18" s="93" t="s">
        <v>134</v>
      </c>
      <c r="C18" s="95">
        <f>SUM(C17)</f>
        <v>19.375758767312501</v>
      </c>
      <c r="D18" s="95">
        <f>SUM(D17)</f>
        <v>19</v>
      </c>
    </row>
    <row r="19" spans="2:4" ht="15.75" x14ac:dyDescent="0.2">
      <c r="B19" s="93"/>
      <c r="C19" s="95"/>
      <c r="D19" s="95"/>
    </row>
    <row r="20" spans="2:4" ht="15.75" x14ac:dyDescent="0.2">
      <c r="B20" s="93" t="s">
        <v>135</v>
      </c>
      <c r="C20" s="88"/>
      <c r="D20" s="88"/>
    </row>
    <row r="21" spans="2:4" ht="15.75" x14ac:dyDescent="0.2">
      <c r="B21" s="93" t="s">
        <v>136</v>
      </c>
      <c r="C21" s="88"/>
      <c r="D21" s="88"/>
    </row>
    <row r="22" spans="2:4" x14ac:dyDescent="0.2">
      <c r="B22" s="94" t="s">
        <v>137</v>
      </c>
      <c r="C22" s="95">
        <v>2.731889853589041</v>
      </c>
      <c r="D22" s="95">
        <v>3</v>
      </c>
    </row>
    <row r="23" spans="2:4" ht="15.75" x14ac:dyDescent="0.2">
      <c r="B23" s="93" t="s">
        <v>138</v>
      </c>
      <c r="C23" s="88"/>
      <c r="D23" s="88"/>
    </row>
    <row r="24" spans="2:4" x14ac:dyDescent="0.2">
      <c r="B24" s="94" t="s">
        <v>139</v>
      </c>
      <c r="C24" s="95">
        <v>111.830964096109</v>
      </c>
      <c r="D24" s="95">
        <v>112</v>
      </c>
    </row>
    <row r="25" spans="2:4" x14ac:dyDescent="0.2">
      <c r="B25" s="94" t="s">
        <v>140</v>
      </c>
      <c r="C25" s="95">
        <v>54.363268493045673</v>
      </c>
      <c r="D25" s="95">
        <v>54</v>
      </c>
    </row>
    <row r="26" spans="2:4" x14ac:dyDescent="0.2">
      <c r="B26" s="94" t="s">
        <v>141</v>
      </c>
      <c r="C26" s="95">
        <v>16.101717390262248</v>
      </c>
      <c r="D26" s="95">
        <v>16</v>
      </c>
    </row>
    <row r="27" spans="2:4" x14ac:dyDescent="0.2">
      <c r="B27" s="94" t="s">
        <v>142</v>
      </c>
      <c r="C27" s="95">
        <v>10.590793981426721</v>
      </c>
      <c r="D27" s="95">
        <v>11</v>
      </c>
    </row>
    <row r="28" spans="2:4" x14ac:dyDescent="0.2">
      <c r="B28" s="94" t="s">
        <v>143</v>
      </c>
      <c r="C28" s="95">
        <v>18.053174554454461</v>
      </c>
      <c r="D28" s="95">
        <v>18</v>
      </c>
    </row>
    <row r="29" spans="2:4" x14ac:dyDescent="0.2">
      <c r="B29" s="94" t="s">
        <v>109</v>
      </c>
      <c r="C29" s="95">
        <v>3.6905413636920277</v>
      </c>
      <c r="D29" s="95">
        <v>4</v>
      </c>
    </row>
    <row r="30" spans="2:4" ht="15.75" x14ac:dyDescent="0.2">
      <c r="B30" s="93" t="s">
        <v>144</v>
      </c>
      <c r="C30" s="95">
        <f>SUM(C22:C29)</f>
        <v>217.36234973257919</v>
      </c>
      <c r="D30" s="95">
        <f>SUM(D22:D29)</f>
        <v>218</v>
      </c>
    </row>
    <row r="31" spans="2:4" ht="15.75" x14ac:dyDescent="0.2">
      <c r="B31" s="93"/>
      <c r="C31" s="88"/>
      <c r="D31" s="88"/>
    </row>
    <row r="32" spans="2:4" ht="15.75" x14ac:dyDescent="0.2">
      <c r="B32" s="93" t="s">
        <v>145</v>
      </c>
      <c r="C32" s="95">
        <f>C30+C18</f>
        <v>236.73810849989169</v>
      </c>
      <c r="D32" s="95">
        <f>D30+D18</f>
        <v>237</v>
      </c>
    </row>
    <row r="33" spans="2:4" ht="15.75" x14ac:dyDescent="0.2">
      <c r="B33" s="93" t="s">
        <v>122</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96</v>
      </c>
    </row>
    <row r="2" spans="1:12" ht="15" thickBot="1" x14ac:dyDescent="0.25"/>
    <row r="3" spans="1:12" ht="72" customHeight="1" x14ac:dyDescent="0.2">
      <c r="A3" s="131"/>
      <c r="B3" s="132" t="s">
        <v>168</v>
      </c>
      <c r="C3" s="133" t="s">
        <v>171</v>
      </c>
      <c r="D3" s="133" t="s">
        <v>169</v>
      </c>
      <c r="E3" s="133" t="s">
        <v>170</v>
      </c>
      <c r="F3" s="133" t="s">
        <v>173</v>
      </c>
      <c r="G3" s="133" t="s">
        <v>205</v>
      </c>
      <c r="H3" s="133" t="s">
        <v>206</v>
      </c>
      <c r="I3" s="133" t="s">
        <v>207</v>
      </c>
      <c r="J3" s="134" t="s">
        <v>187</v>
      </c>
      <c r="K3" s="134" t="s">
        <v>208</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167</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174</v>
      </c>
    </row>
    <row r="18" spans="1:8" ht="15" thickBot="1" x14ac:dyDescent="0.25"/>
    <row r="19" spans="1:8" ht="15" x14ac:dyDescent="0.2">
      <c r="A19" s="202"/>
      <c r="B19" s="235" t="s">
        <v>158</v>
      </c>
      <c r="C19" s="235"/>
      <c r="D19" s="236"/>
      <c r="E19" s="235" t="s">
        <v>161</v>
      </c>
      <c r="F19" s="235"/>
      <c r="G19" s="236"/>
      <c r="H19"/>
    </row>
    <row r="20" spans="1:8" ht="15" x14ac:dyDescent="0.2">
      <c r="A20" s="203" t="s">
        <v>149</v>
      </c>
      <c r="B20" s="102" t="s">
        <v>150</v>
      </c>
      <c r="C20" s="102" t="s">
        <v>151</v>
      </c>
      <c r="D20" s="204" t="s">
        <v>152</v>
      </c>
      <c r="E20" s="102" t="s">
        <v>150</v>
      </c>
      <c r="F20" s="102" t="s">
        <v>151</v>
      </c>
      <c r="G20" s="204" t="s">
        <v>152</v>
      </c>
      <c r="H20"/>
    </row>
    <row r="21" spans="1:8" ht="15" x14ac:dyDescent="0.2">
      <c r="A21" s="205" t="s">
        <v>153</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154</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155</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156</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157</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159</v>
      </c>
      <c r="C36" s="100" t="s">
        <v>93</v>
      </c>
      <c r="D36" s="100" t="s">
        <v>92</v>
      </c>
    </row>
    <row r="37" spans="1:4" ht="15" x14ac:dyDescent="0.2">
      <c r="A37" s="102" t="s">
        <v>153</v>
      </c>
      <c r="B37" s="121">
        <v>6.7158588996518167E-4</v>
      </c>
      <c r="C37" s="121">
        <v>5.4462477044874035E-4</v>
      </c>
      <c r="D37" s="121">
        <v>5.7251924765665979E-4</v>
      </c>
    </row>
    <row r="38" spans="1:4" ht="15" x14ac:dyDescent="0.2">
      <c r="A38" s="102" t="s">
        <v>154</v>
      </c>
      <c r="B38" s="121">
        <v>2.6797946801304781E-4</v>
      </c>
      <c r="C38" s="121">
        <v>2.5106765992629016E-4</v>
      </c>
      <c r="D38" s="121">
        <v>3.3971007849733939E-4</v>
      </c>
    </row>
    <row r="39" spans="1:4" ht="15" x14ac:dyDescent="0.2">
      <c r="A39" s="102" t="s">
        <v>155</v>
      </c>
      <c r="B39" s="121">
        <v>3.0778291521208872E-4</v>
      </c>
      <c r="C39" s="121">
        <v>2.7000834756400678E-4</v>
      </c>
      <c r="D39" s="121">
        <v>2.325079857373713E-4</v>
      </c>
    </row>
    <row r="40" spans="1:4" ht="15" x14ac:dyDescent="0.2">
      <c r="A40" s="102" t="s">
        <v>156</v>
      </c>
      <c r="B40" s="121">
        <v>1.9999999999999998E-4</v>
      </c>
      <c r="C40" s="121">
        <v>2.0003516817466426E-4</v>
      </c>
      <c r="D40" s="100"/>
    </row>
    <row r="41" spans="1:4" ht="15" x14ac:dyDescent="0.2">
      <c r="A41" s="102" t="s">
        <v>157</v>
      </c>
      <c r="B41" s="121">
        <v>3.1225444845727287E-4</v>
      </c>
      <c r="C41" s="121">
        <v>2.9563805430696168E-4</v>
      </c>
      <c r="D41" s="121">
        <v>3.3303148626304157E-4</v>
      </c>
    </row>
    <row r="60" spans="1:7" x14ac:dyDescent="0.2">
      <c r="B60" s="123" t="s">
        <v>162</v>
      </c>
      <c r="C60"/>
    </row>
    <row r="61" spans="1:7" x14ac:dyDescent="0.2">
      <c r="B61" s="123" t="s">
        <v>163</v>
      </c>
      <c r="C61"/>
    </row>
    <row r="62" spans="1:7" x14ac:dyDescent="0.2">
      <c r="A62" s="123"/>
      <c r="B62" s="123"/>
      <c r="D62" s="123"/>
      <c r="E62" s="123"/>
      <c r="F62" s="123"/>
      <c r="G62" s="123"/>
    </row>
    <row r="63" spans="1:7" x14ac:dyDescent="0.2">
      <c r="B63" s="123" t="s">
        <v>164</v>
      </c>
      <c r="C63" s="123" t="s">
        <v>165</v>
      </c>
      <c r="D63" s="123" t="s">
        <v>166</v>
      </c>
    </row>
    <row r="64" spans="1:7" x14ac:dyDescent="0.2">
      <c r="A64" s="123" t="s">
        <v>93</v>
      </c>
      <c r="B64" s="124">
        <v>2367079.8256958188</v>
      </c>
      <c r="C64" s="81">
        <v>1250079.2098099999</v>
      </c>
      <c r="D64" s="110">
        <v>0.5281102885672776</v>
      </c>
      <c r="E64" s="123"/>
      <c r="F64" s="123"/>
      <c r="G64" s="123"/>
    </row>
    <row r="65" spans="1:7" x14ac:dyDescent="0.2">
      <c r="A65" s="123" t="s">
        <v>159</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172</v>
      </c>
    </row>
    <row r="73" spans="1:7" ht="15" x14ac:dyDescent="0.2">
      <c r="A73" s="102" t="s">
        <v>153</v>
      </c>
      <c r="B73" s="103">
        <v>1289.1703067034296</v>
      </c>
      <c r="C73" s="114">
        <v>2367079.8256958188</v>
      </c>
    </row>
    <row r="74" spans="1:7" ht="15" x14ac:dyDescent="0.2">
      <c r="A74" s="102" t="s">
        <v>154</v>
      </c>
      <c r="B74" s="103">
        <v>2426.2876455239589</v>
      </c>
      <c r="C74" s="114">
        <v>9663879.6340248752</v>
      </c>
    </row>
    <row r="75" spans="1:7" ht="15" x14ac:dyDescent="0.2">
      <c r="A75" s="102" t="s">
        <v>155</v>
      </c>
      <c r="B75" s="103">
        <v>1594.5193078240998</v>
      </c>
      <c r="C75" s="114">
        <v>5905444.4879564745</v>
      </c>
    </row>
    <row r="76" spans="1:7" ht="15" x14ac:dyDescent="0.2">
      <c r="A76" s="102" t="s">
        <v>156</v>
      </c>
      <c r="B76" s="103">
        <v>15.260999999999999</v>
      </c>
      <c r="C76" s="114">
        <v>76291.584821097989</v>
      </c>
    </row>
    <row r="77" spans="1:7" ht="15" x14ac:dyDescent="0.2">
      <c r="A77" s="102" t="s">
        <v>153</v>
      </c>
      <c r="B77" s="103">
        <v>642.55430703085608</v>
      </c>
      <c r="C77" s="114">
        <v>956771.60082110902</v>
      </c>
    </row>
    <row r="78" spans="1:7" ht="15" x14ac:dyDescent="0.2">
      <c r="A78" s="102" t="s">
        <v>154</v>
      </c>
      <c r="B78" s="103">
        <v>1569.1301303524301</v>
      </c>
      <c r="C78" s="114">
        <v>5855411.7671284797</v>
      </c>
    </row>
    <row r="79" spans="1:7" ht="15" x14ac:dyDescent="0.2">
      <c r="A79" s="102" t="s">
        <v>155</v>
      </c>
      <c r="B79" s="103">
        <v>1881.60475071627</v>
      </c>
      <c r="C79" s="114">
        <v>6113415.1953161005</v>
      </c>
    </row>
    <row r="80" spans="1:7" ht="15" x14ac:dyDescent="0.2">
      <c r="A80" s="102" t="s">
        <v>156</v>
      </c>
      <c r="B80" s="103">
        <v>101.93544849794999</v>
      </c>
      <c r="C80" s="114">
        <v>509677.24248975003</v>
      </c>
    </row>
    <row r="105" spans="1:5" ht="15" x14ac:dyDescent="0.25">
      <c r="A105" s="7" t="s">
        <v>186</v>
      </c>
    </row>
    <row r="106" spans="1:5" ht="15" thickBot="1" x14ac:dyDescent="0.25"/>
    <row r="107" spans="1:5" x14ac:dyDescent="0.2">
      <c r="A107" s="144" t="s">
        <v>175</v>
      </c>
      <c r="B107" s="145" t="s">
        <v>149</v>
      </c>
      <c r="C107" s="145" t="s">
        <v>189</v>
      </c>
      <c r="D107" s="145" t="s">
        <v>190</v>
      </c>
      <c r="E107" s="146" t="s">
        <v>188</v>
      </c>
    </row>
    <row r="108" spans="1:5" x14ac:dyDescent="0.2">
      <c r="A108" s="152" t="s">
        <v>176</v>
      </c>
      <c r="B108" s="142" t="s">
        <v>177</v>
      </c>
      <c r="C108" s="148">
        <v>0.94</v>
      </c>
      <c r="D108" s="148">
        <v>0.96</v>
      </c>
      <c r="E108" s="149">
        <f>(D108-C108)/C108</f>
        <v>2.1276595744680871E-2</v>
      </c>
    </row>
    <row r="109" spans="1:5" x14ac:dyDescent="0.2">
      <c r="A109" s="152" t="s">
        <v>178</v>
      </c>
      <c r="B109" s="142" t="s">
        <v>177</v>
      </c>
      <c r="C109" s="148">
        <v>1.1399999999999999</v>
      </c>
      <c r="D109" s="148">
        <v>1.18</v>
      </c>
      <c r="E109" s="149">
        <f t="shared" ref="E109:E117" si="1">(D109-C109)/C109</f>
        <v>3.5087719298245647E-2</v>
      </c>
    </row>
    <row r="110" spans="1:5" x14ac:dyDescent="0.2">
      <c r="A110" s="152" t="s">
        <v>179</v>
      </c>
      <c r="B110" s="142" t="s">
        <v>177</v>
      </c>
      <c r="C110" s="148">
        <v>1.37</v>
      </c>
      <c r="D110" s="148">
        <v>1.21</v>
      </c>
      <c r="E110" s="149">
        <f t="shared" si="1"/>
        <v>-0.1167883211678833</v>
      </c>
    </row>
    <row r="111" spans="1:5" x14ac:dyDescent="0.2">
      <c r="A111" s="152" t="s">
        <v>180</v>
      </c>
      <c r="B111" s="142" t="s">
        <v>177</v>
      </c>
      <c r="C111" s="148">
        <v>0.247</v>
      </c>
      <c r="D111" s="148">
        <v>0.24</v>
      </c>
      <c r="E111" s="149">
        <f t="shared" si="1"/>
        <v>-2.8340080971659944E-2</v>
      </c>
    </row>
    <row r="112" spans="1:5" x14ac:dyDescent="0.2">
      <c r="A112" s="152" t="s">
        <v>181</v>
      </c>
      <c r="B112" s="142" t="s">
        <v>177</v>
      </c>
      <c r="C112" s="148">
        <v>0.48299999999999998</v>
      </c>
      <c r="D112" s="148">
        <v>0.46</v>
      </c>
      <c r="E112" s="149">
        <f t="shared" si="1"/>
        <v>-4.7619047619047547E-2</v>
      </c>
    </row>
    <row r="113" spans="1:8" ht="25.5" x14ac:dyDescent="0.2">
      <c r="A113" s="152" t="s">
        <v>182</v>
      </c>
      <c r="B113" s="142" t="s">
        <v>177</v>
      </c>
      <c r="C113" s="148">
        <v>0.66700000000000004</v>
      </c>
      <c r="D113" s="148">
        <v>0.68</v>
      </c>
      <c r="E113" s="149">
        <f t="shared" si="1"/>
        <v>1.9490254872563735E-2</v>
      </c>
    </row>
    <row r="114" spans="1:8" ht="25.5" x14ac:dyDescent="0.2">
      <c r="A114" s="152" t="s">
        <v>191</v>
      </c>
      <c r="B114" s="142" t="s">
        <v>177</v>
      </c>
      <c r="C114" s="148">
        <v>1.1000000000000001</v>
      </c>
      <c r="D114" s="148">
        <v>1.73</v>
      </c>
      <c r="E114" s="149">
        <f t="shared" si="1"/>
        <v>0.57272727272727253</v>
      </c>
    </row>
    <row r="115" spans="1:8" ht="25.5" x14ac:dyDescent="0.2">
      <c r="A115" s="152" t="s">
        <v>183</v>
      </c>
      <c r="B115" s="142" t="s">
        <v>177</v>
      </c>
      <c r="C115" s="148">
        <v>0.878</v>
      </c>
      <c r="D115" s="148">
        <v>0.87</v>
      </c>
      <c r="E115" s="149">
        <f t="shared" si="1"/>
        <v>-9.1116173120729012E-3</v>
      </c>
    </row>
    <row r="116" spans="1:8" x14ac:dyDescent="0.2">
      <c r="A116" s="152" t="s">
        <v>192</v>
      </c>
      <c r="B116" s="142" t="s">
        <v>177</v>
      </c>
      <c r="C116" s="148">
        <v>1.07</v>
      </c>
      <c r="D116" s="148">
        <v>1.87</v>
      </c>
      <c r="E116" s="149">
        <f t="shared" si="1"/>
        <v>0.74766355140186913</v>
      </c>
    </row>
    <row r="117" spans="1:8" ht="15" thickBot="1" x14ac:dyDescent="0.25">
      <c r="A117" s="153" t="s">
        <v>184</v>
      </c>
      <c r="B117" s="147" t="s">
        <v>185</v>
      </c>
      <c r="C117" s="150">
        <v>0.13</v>
      </c>
      <c r="D117" s="150">
        <v>0.18</v>
      </c>
      <c r="E117" s="151">
        <f t="shared" si="1"/>
        <v>0.38461538461538453</v>
      </c>
    </row>
    <row r="120" spans="1:8" x14ac:dyDescent="0.2">
      <c r="A120" s="164" t="s">
        <v>201</v>
      </c>
    </row>
    <row r="121" spans="1:8" ht="15" thickBot="1" x14ac:dyDescent="0.25"/>
    <row r="122" spans="1:8" x14ac:dyDescent="0.2">
      <c r="A122" s="156" t="s">
        <v>175</v>
      </c>
      <c r="B122" s="157" t="s">
        <v>149</v>
      </c>
      <c r="C122" s="158" t="s">
        <v>193</v>
      </c>
      <c r="E122" s="154" t="s">
        <v>175</v>
      </c>
      <c r="F122" s="155" t="s">
        <v>149</v>
      </c>
      <c r="G122" s="163" t="s">
        <v>193</v>
      </c>
      <c r="H122" s="166"/>
    </row>
    <row r="123" spans="1:8" x14ac:dyDescent="0.2">
      <c r="A123" s="159" t="s">
        <v>194</v>
      </c>
      <c r="B123" s="142" t="s">
        <v>177</v>
      </c>
      <c r="C123" s="160">
        <v>1.8</v>
      </c>
      <c r="E123" s="159" t="s">
        <v>197</v>
      </c>
      <c r="F123" s="142" t="s">
        <v>185</v>
      </c>
      <c r="G123" s="160">
        <v>0.25</v>
      </c>
      <c r="H123" s="167"/>
    </row>
    <row r="124" spans="1:8" x14ac:dyDescent="0.2">
      <c r="A124" s="159" t="s">
        <v>195</v>
      </c>
      <c r="B124" s="142" t="s">
        <v>185</v>
      </c>
      <c r="C124" s="160">
        <v>0.85</v>
      </c>
      <c r="E124" s="159" t="s">
        <v>198</v>
      </c>
      <c r="F124" s="142" t="s">
        <v>177</v>
      </c>
      <c r="G124" s="160">
        <v>0.85</v>
      </c>
      <c r="H124" s="167"/>
    </row>
    <row r="125" spans="1:8" ht="15" thickBot="1" x14ac:dyDescent="0.25">
      <c r="A125" s="161" t="s">
        <v>196</v>
      </c>
      <c r="B125" s="147" t="s">
        <v>177</v>
      </c>
      <c r="C125" s="162">
        <v>0.72</v>
      </c>
      <c r="E125" s="159" t="s">
        <v>199</v>
      </c>
      <c r="F125" s="142" t="s">
        <v>185</v>
      </c>
      <c r="G125" s="160">
        <v>0.3</v>
      </c>
      <c r="H125" s="167"/>
    </row>
    <row r="126" spans="1:8" ht="15" thickBot="1" x14ac:dyDescent="0.25">
      <c r="E126" s="161" t="s">
        <v>200</v>
      </c>
      <c r="F126" s="147" t="s">
        <v>185</v>
      </c>
      <c r="G126" s="162">
        <v>0.5</v>
      </c>
      <c r="H126" s="167"/>
    </row>
    <row r="131" spans="1:5" ht="15" thickBot="1" x14ac:dyDescent="0.25"/>
    <row r="132" spans="1:5" ht="14.25" customHeight="1" x14ac:dyDescent="0.2">
      <c r="A132" s="169"/>
      <c r="B132" s="237" t="s">
        <v>63</v>
      </c>
      <c r="C132" s="237"/>
      <c r="D132" s="237"/>
      <c r="E132" s="238"/>
    </row>
    <row r="133" spans="1:5" ht="15.75" x14ac:dyDescent="0.2">
      <c r="A133" s="170" t="s">
        <v>64</v>
      </c>
      <c r="B133" s="171" t="s">
        <v>65</v>
      </c>
      <c r="C133" s="172" t="s">
        <v>66</v>
      </c>
      <c r="D133" s="173" t="s">
        <v>160</v>
      </c>
      <c r="E133" s="174" t="s">
        <v>202</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f>'[3]נספח 2'!C12</f>
        <v>51.393679915598703</v>
      </c>
      <c r="D7" s="90">
        <f>'[3]נספח 2'!D12</f>
        <v>51</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f>'[3]נספח 2'!C19</f>
        <v>3.9903500000000003</v>
      </c>
      <c r="D11" s="90">
        <f>'[3]נספח 2'!D19</f>
        <v>4</v>
      </c>
    </row>
    <row r="12" spans="1:4" x14ac:dyDescent="0.2">
      <c r="B12" s="89"/>
      <c r="C12" s="88"/>
      <c r="D12" s="88"/>
    </row>
    <row r="13" spans="1:4" ht="15" x14ac:dyDescent="0.25">
      <c r="B13" s="87" t="s">
        <v>99</v>
      </c>
      <c r="C13" s="88"/>
      <c r="D13" s="88"/>
    </row>
    <row r="14" spans="1:4" ht="25.5" x14ac:dyDescent="0.2">
      <c r="B14" s="89" t="s">
        <v>14</v>
      </c>
      <c r="C14" s="90">
        <f>'[3]נספח 2'!C22</f>
        <v>4.2000000000000003E-2</v>
      </c>
      <c r="D14" s="90">
        <f>'[3]נספח 2'!D22</f>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'[3]נספח 3'!C22</f>
        <v>0.54637739567123278</v>
      </c>
      <c r="D23" s="90">
        <f>'[3]נספח 3'!D22</f>
        <v>1</v>
      </c>
      <c r="F23" s="11"/>
    </row>
    <row r="24" spans="2:6" x14ac:dyDescent="0.2">
      <c r="B24" s="89" t="s">
        <v>31</v>
      </c>
      <c r="C24" s="90">
        <f>SUM('[3]נספח 3'!C24:C29)</f>
        <v>43.24336259260712</v>
      </c>
      <c r="D24" s="90">
        <f>SUM('[3]נספח 3'!D24:D29)</f>
        <v>44</v>
      </c>
      <c r="F24" s="11"/>
    </row>
    <row r="25" spans="2:6" x14ac:dyDescent="0.2">
      <c r="B25" s="89" t="s">
        <v>33</v>
      </c>
      <c r="C25" s="88"/>
      <c r="D25" s="88"/>
      <c r="F25" s="11"/>
    </row>
    <row r="26" spans="2:6" x14ac:dyDescent="0.2">
      <c r="B26" s="89" t="s">
        <v>35</v>
      </c>
      <c r="C26" s="90">
        <f>'[3]נספח 3'!C17</f>
        <v>3.9199820050844463</v>
      </c>
      <c r="D26" s="90">
        <f>'[3]נספח 3'!D17</f>
        <v>4</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43.274151226736322</v>
      </c>
      <c r="D8" s="95">
        <v>43</v>
      </c>
      <c r="F8" s="99"/>
    </row>
    <row r="9" spans="2:6" x14ac:dyDescent="0.2">
      <c r="B9" s="94" t="s">
        <v>107</v>
      </c>
      <c r="C9" s="95">
        <v>3.1990167094719748</v>
      </c>
      <c r="D9" s="95">
        <v>3</v>
      </c>
      <c r="F9" s="99"/>
    </row>
    <row r="10" spans="2:6" x14ac:dyDescent="0.2">
      <c r="B10" s="94" t="s">
        <v>108</v>
      </c>
      <c r="C10" s="95">
        <v>3.235918256300971</v>
      </c>
      <c r="D10" s="95">
        <v>3</v>
      </c>
      <c r="F10" s="99"/>
    </row>
    <row r="11" spans="2:6" x14ac:dyDescent="0.2">
      <c r="B11" s="94" t="s">
        <v>109</v>
      </c>
      <c r="C11" s="95">
        <v>1.6845937230894361</v>
      </c>
      <c r="D11" s="95">
        <v>2</v>
      </c>
      <c r="F11" s="99"/>
    </row>
    <row r="12" spans="2:6" ht="15.75" x14ac:dyDescent="0.2">
      <c r="B12" s="93" t="s">
        <v>110</v>
      </c>
      <c r="C12" s="95">
        <f>SUM(C8:C11)</f>
        <v>51.393679915598703</v>
      </c>
      <c r="D12" s="95">
        <f>SUM(D8:D11)</f>
        <v>51</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3.9816400000000001</v>
      </c>
      <c r="D17" s="95">
        <v>4</v>
      </c>
      <c r="F17" s="9"/>
    </row>
    <row r="18" spans="2:6" x14ac:dyDescent="0.2">
      <c r="B18" s="94" t="s">
        <v>109</v>
      </c>
      <c r="C18" s="95">
        <v>8.7100000000000007E-3</v>
      </c>
      <c r="D18" s="95">
        <v>0</v>
      </c>
      <c r="F18" s="9"/>
    </row>
    <row r="19" spans="2:6" ht="15.75" x14ac:dyDescent="0.2">
      <c r="B19" s="93" t="s">
        <v>112</v>
      </c>
      <c r="C19" s="95">
        <f>SUM(C17:C18)</f>
        <v>3.9903500000000003</v>
      </c>
      <c r="D19" s="95">
        <f>SUM(D17:D18)</f>
        <v>4</v>
      </c>
    </row>
    <row r="20" spans="2:6" x14ac:dyDescent="0.2">
      <c r="B20" s="85"/>
      <c r="C20" s="96"/>
      <c r="D20" s="96"/>
    </row>
    <row r="21" spans="2:6" ht="15.75" x14ac:dyDescent="0.2">
      <c r="B21" s="93" t="s">
        <v>113</v>
      </c>
      <c r="C21" s="96"/>
      <c r="D21" s="96"/>
    </row>
    <row r="22" spans="2:6" x14ac:dyDescent="0.2">
      <c r="B22" s="94" t="s">
        <v>106</v>
      </c>
      <c r="C22" s="95">
        <v>4.2000000000000003E-2</v>
      </c>
      <c r="D22" s="95">
        <v>0</v>
      </c>
      <c r="F22" s="9"/>
    </row>
    <row r="23" spans="2:6" ht="15.75" x14ac:dyDescent="0.2">
      <c r="B23" s="93" t="s">
        <v>114</v>
      </c>
      <c r="C23" s="95">
        <f>SUM(C22)</f>
        <v>4.2000000000000003E-2</v>
      </c>
      <c r="D23" s="95">
        <f>SUM(D22)</f>
        <v>0</v>
      </c>
    </row>
    <row r="24" spans="2:6" ht="15.75" x14ac:dyDescent="0.2">
      <c r="B24" s="93"/>
      <c r="C24" s="96"/>
      <c r="D24" s="96"/>
    </row>
    <row r="25" spans="2:6" ht="15.75" x14ac:dyDescent="0.2">
      <c r="B25" s="93" t="s">
        <v>115</v>
      </c>
      <c r="C25" s="96"/>
      <c r="D25" s="96"/>
    </row>
    <row r="26" spans="2:6" ht="15.75" x14ac:dyDescent="0.2">
      <c r="B26" s="93" t="s">
        <v>116</v>
      </c>
      <c r="C26" s="96"/>
      <c r="D26" s="96"/>
    </row>
    <row r="27" spans="2:6" ht="15.75" x14ac:dyDescent="0.2">
      <c r="B27" s="93"/>
      <c r="C27" s="96"/>
      <c r="D27" s="96"/>
    </row>
    <row r="28" spans="2:6" ht="15.75" x14ac:dyDescent="0.2">
      <c r="B28" s="93" t="s">
        <v>117</v>
      </c>
      <c r="C28" s="96"/>
      <c r="D28" s="96"/>
    </row>
    <row r="29" spans="2:6" ht="15.75" x14ac:dyDescent="0.2">
      <c r="B29" s="93" t="s">
        <v>118</v>
      </c>
      <c r="C29" s="96"/>
      <c r="D29" s="96"/>
    </row>
    <row r="30" spans="2:6" ht="15.75" x14ac:dyDescent="0.2">
      <c r="B30" s="93"/>
      <c r="C30" s="96"/>
      <c r="D30" s="96"/>
    </row>
    <row r="31" spans="2:6" ht="15.75" x14ac:dyDescent="0.2">
      <c r="B31" s="93" t="s">
        <v>119</v>
      </c>
      <c r="C31" s="96"/>
      <c r="D31" s="96"/>
    </row>
    <row r="32" spans="2:6" ht="15.75" x14ac:dyDescent="0.2">
      <c r="B32" s="93" t="s">
        <v>120</v>
      </c>
      <c r="C32" s="96"/>
      <c r="D32" s="96"/>
    </row>
    <row r="33" spans="2:6" ht="15.75" x14ac:dyDescent="0.2">
      <c r="B33" s="93" t="s">
        <v>121</v>
      </c>
      <c r="C33" s="95">
        <f>C23+C19+C12</f>
        <v>55.426029915598704</v>
      </c>
      <c r="D33" s="95">
        <f>D23+D19+D12</f>
        <v>55</v>
      </c>
    </row>
    <row r="34" spans="2:6" ht="15.75" x14ac:dyDescent="0.2">
      <c r="B34" s="93" t="s">
        <v>122</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6" x14ac:dyDescent="0.2">
      <c r="B17" s="94" t="s">
        <v>133</v>
      </c>
      <c r="C17" s="95">
        <v>3.9199820050844463</v>
      </c>
      <c r="D17" s="95">
        <v>4</v>
      </c>
      <c r="F17" s="11"/>
    </row>
    <row r="18" spans="2:6" ht="15.75" x14ac:dyDescent="0.2">
      <c r="B18" s="93" t="s">
        <v>134</v>
      </c>
      <c r="C18" s="95">
        <f>SUM(C17)</f>
        <v>3.9199820050844463</v>
      </c>
      <c r="D18" s="95">
        <f>SUM(D17)</f>
        <v>4</v>
      </c>
    </row>
    <row r="19" spans="2:6" ht="15.75" x14ac:dyDescent="0.2">
      <c r="B19" s="93"/>
      <c r="C19" s="95"/>
      <c r="D19" s="95"/>
    </row>
    <row r="20" spans="2:6" ht="15.75" x14ac:dyDescent="0.2">
      <c r="B20" s="93" t="s">
        <v>135</v>
      </c>
      <c r="C20" s="88"/>
      <c r="D20" s="88"/>
    </row>
    <row r="21" spans="2:6" ht="15.75" x14ac:dyDescent="0.2">
      <c r="B21" s="93" t="s">
        <v>136</v>
      </c>
      <c r="C21" s="88"/>
      <c r="D21" s="88"/>
    </row>
    <row r="22" spans="2:6" x14ac:dyDescent="0.2">
      <c r="B22" s="94" t="s">
        <v>137</v>
      </c>
      <c r="C22" s="95">
        <v>0.54637739567123278</v>
      </c>
      <c r="D22" s="95">
        <v>1</v>
      </c>
      <c r="F22" s="11"/>
    </row>
    <row r="23" spans="2:6" ht="15.75" x14ac:dyDescent="0.2">
      <c r="B23" s="93" t="s">
        <v>138</v>
      </c>
      <c r="C23" s="88"/>
      <c r="D23" s="88"/>
    </row>
    <row r="24" spans="2:6" x14ac:dyDescent="0.2">
      <c r="B24" s="94" t="s">
        <v>139</v>
      </c>
      <c r="C24" s="95">
        <v>22.87600503278426</v>
      </c>
      <c r="D24" s="95">
        <v>23</v>
      </c>
      <c r="F24" s="11"/>
    </row>
    <row r="25" spans="2:6" x14ac:dyDescent="0.2">
      <c r="B25" s="94" t="s">
        <v>140</v>
      </c>
      <c r="C25" s="95">
        <v>10.735331599050307</v>
      </c>
      <c r="D25" s="95">
        <v>11</v>
      </c>
      <c r="F25" s="11"/>
    </row>
    <row r="26" spans="2:6" x14ac:dyDescent="0.2">
      <c r="B26" s="94" t="s">
        <v>141</v>
      </c>
      <c r="C26" s="95">
        <v>3.2519192762760514</v>
      </c>
      <c r="D26" s="95">
        <v>3</v>
      </c>
      <c r="F26" s="11"/>
    </row>
    <row r="27" spans="2:6" x14ac:dyDescent="0.2">
      <c r="B27" s="94" t="s">
        <v>142</v>
      </c>
      <c r="C27" s="95">
        <v>2.0567069410629966</v>
      </c>
      <c r="D27" s="95">
        <v>2</v>
      </c>
      <c r="F27" s="11"/>
    </row>
    <row r="28" spans="2:6" x14ac:dyDescent="0.2">
      <c r="B28" s="94" t="s">
        <v>143</v>
      </c>
      <c r="C28" s="95">
        <v>3.6055850573986197</v>
      </c>
      <c r="D28" s="95">
        <v>4</v>
      </c>
      <c r="F28" s="11"/>
    </row>
    <row r="29" spans="2:6" x14ac:dyDescent="0.2">
      <c r="B29" s="94" t="s">
        <v>109</v>
      </c>
      <c r="C29" s="95">
        <v>0.71781468603488607</v>
      </c>
      <c r="D29" s="95">
        <v>1</v>
      </c>
      <c r="F29" s="11"/>
    </row>
    <row r="30" spans="2:6" ht="15.75" x14ac:dyDescent="0.2">
      <c r="B30" s="93" t="s">
        <v>144</v>
      </c>
      <c r="C30" s="95">
        <f>SUM(C22:C29)</f>
        <v>43.789739988278349</v>
      </c>
      <c r="D30" s="95">
        <f>SUM(D22:D29)</f>
        <v>45</v>
      </c>
    </row>
    <row r="31" spans="2:6" ht="15.75" x14ac:dyDescent="0.2">
      <c r="B31" s="93"/>
      <c r="C31" s="88"/>
      <c r="D31" s="88"/>
    </row>
    <row r="32" spans="2:6" ht="15.75" x14ac:dyDescent="0.2">
      <c r="B32" s="93" t="s">
        <v>145</v>
      </c>
      <c r="C32" s="95">
        <f>C30+C18</f>
        <v>47.709721993362798</v>
      </c>
      <c r="D32" s="95">
        <f>D30+D18</f>
        <v>49</v>
      </c>
    </row>
    <row r="33" spans="2:4" ht="15.75" x14ac:dyDescent="0.2">
      <c r="B33" s="93" t="s">
        <v>122</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f>'[4]נספח 2'!C12</f>
        <v>12.63821534602104</v>
      </c>
      <c r="D7" s="90">
        <f>'[4]נספח 2'!D12</f>
        <v>13</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f>'[4]נספח 2'!C19</f>
        <v>2.1953400000000003</v>
      </c>
      <c r="D11" s="90">
        <f>'[4]נספח 2'!D19</f>
        <v>2</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'[4]נספח 3'!C22</f>
        <v>0.14118720139726026</v>
      </c>
      <c r="D23" s="90">
        <f>'[4]נספח 3'!D22</f>
        <v>0</v>
      </c>
      <c r="F23" s="11"/>
    </row>
    <row r="24" spans="2:6" x14ac:dyDescent="0.2">
      <c r="B24" s="89" t="s">
        <v>31</v>
      </c>
      <c r="C24" s="90">
        <f>SUM('[4]נספח 3'!C24:C29)</f>
        <v>11.50634883301921</v>
      </c>
      <c r="D24" s="90">
        <f>SUM('[4]נספח 3'!D24:D29)</f>
        <v>11</v>
      </c>
      <c r="F24" s="11"/>
    </row>
    <row r="25" spans="2:6" x14ac:dyDescent="0.2">
      <c r="B25" s="89" t="s">
        <v>33</v>
      </c>
      <c r="C25" s="88"/>
      <c r="D25" s="88"/>
      <c r="F25" s="11"/>
    </row>
    <row r="26" spans="2:6" x14ac:dyDescent="0.2">
      <c r="B26" s="89" t="s">
        <v>35</v>
      </c>
      <c r="C26" s="90">
        <f>'[4]נספח 3'!C17</f>
        <v>1.0023328511308311</v>
      </c>
      <c r="D26" s="90">
        <f>'[4]נספח 3'!D17</f>
        <v>1</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10.594375629910443</v>
      </c>
      <c r="D8" s="95">
        <v>11</v>
      </c>
      <c r="F8" s="99"/>
    </row>
    <row r="9" spans="2:6" x14ac:dyDescent="0.2">
      <c r="B9" s="94" t="s">
        <v>107</v>
      </c>
      <c r="C9" s="95">
        <v>0.82380825276262681</v>
      </c>
      <c r="D9" s="95">
        <v>1</v>
      </c>
      <c r="F9" s="99"/>
    </row>
    <row r="10" spans="2:6" x14ac:dyDescent="0.2">
      <c r="B10" s="94" t="s">
        <v>108</v>
      </c>
      <c r="C10" s="95">
        <v>0.8527706516716429</v>
      </c>
      <c r="D10" s="95">
        <v>1</v>
      </c>
      <c r="F10" s="99"/>
    </row>
    <row r="11" spans="2:6" x14ac:dyDescent="0.2">
      <c r="B11" s="94" t="s">
        <v>109</v>
      </c>
      <c r="C11" s="95">
        <v>0.36726081167632851</v>
      </c>
      <c r="D11" s="95">
        <v>0</v>
      </c>
      <c r="F11" s="99"/>
    </row>
    <row r="12" spans="2:6" ht="15.75" x14ac:dyDescent="0.2">
      <c r="B12" s="93" t="s">
        <v>110</v>
      </c>
      <c r="C12" s="95">
        <f>SUM(C8:C11)</f>
        <v>12.63821534602104</v>
      </c>
      <c r="D12" s="95">
        <f>SUM(D8:D11)</f>
        <v>13</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2.1930700000000001</v>
      </c>
      <c r="D17" s="95">
        <v>2</v>
      </c>
      <c r="F17" s="9"/>
    </row>
    <row r="18" spans="2:6" x14ac:dyDescent="0.2">
      <c r="B18" s="94" t="s">
        <v>109</v>
      </c>
      <c r="C18" s="95">
        <v>2.2699999999999999E-3</v>
      </c>
      <c r="D18" s="95">
        <v>0</v>
      </c>
      <c r="F18" s="9"/>
    </row>
    <row r="19" spans="2:6" ht="15.75" x14ac:dyDescent="0.2">
      <c r="B19" s="93" t="s">
        <v>112</v>
      </c>
      <c r="C19" s="95">
        <f>SUM(C17:C18)</f>
        <v>2.1953400000000003</v>
      </c>
      <c r="D19" s="95">
        <f>SUM(D17:D18)</f>
        <v>2</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14.83355534602104</v>
      </c>
      <c r="D32" s="95">
        <f>D22+D19+D12</f>
        <v>15</v>
      </c>
    </row>
    <row r="33" spans="2:6" ht="15.75" x14ac:dyDescent="0.2">
      <c r="B33" s="93" t="s">
        <v>122</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1.0023328511308311</v>
      </c>
      <c r="D17" s="95">
        <v>1</v>
      </c>
      <c r="F17" s="11"/>
      <c r="G17" s="11"/>
    </row>
    <row r="18" spans="2:7" ht="15.75" x14ac:dyDescent="0.2">
      <c r="B18" s="93" t="s">
        <v>134</v>
      </c>
      <c r="C18" s="95">
        <f>SUM(C17)</f>
        <v>1.0023328511308311</v>
      </c>
      <c r="D18" s="95">
        <f>SUM(D17)</f>
        <v>1</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v>0.14118720139726026</v>
      </c>
      <c r="D22" s="95">
        <v>0</v>
      </c>
      <c r="F22" s="11"/>
      <c r="G22" s="11"/>
    </row>
    <row r="23" spans="2:7" ht="15.75" x14ac:dyDescent="0.2">
      <c r="B23" s="93" t="s">
        <v>138</v>
      </c>
      <c r="C23" s="88"/>
      <c r="D23" s="88"/>
    </row>
    <row r="24" spans="2:7" x14ac:dyDescent="0.2">
      <c r="B24" s="94" t="s">
        <v>139</v>
      </c>
      <c r="C24" s="95">
        <v>6.362247725025445</v>
      </c>
      <c r="D24" s="95">
        <v>6</v>
      </c>
      <c r="F24" s="11"/>
    </row>
    <row r="25" spans="2:7" x14ac:dyDescent="0.2">
      <c r="B25" s="94" t="s">
        <v>140</v>
      </c>
      <c r="C25" s="95">
        <v>2.7975317096350225</v>
      </c>
      <c r="D25" s="95">
        <v>3</v>
      </c>
      <c r="F25" s="11"/>
    </row>
    <row r="26" spans="2:7" x14ac:dyDescent="0.2">
      <c r="B26" s="94" t="s">
        <v>141</v>
      </c>
      <c r="C26" s="95">
        <v>0.83398326566327774</v>
      </c>
      <c r="D26" s="95">
        <v>1</v>
      </c>
      <c r="F26" s="11"/>
    </row>
    <row r="27" spans="2:7" x14ac:dyDescent="0.2">
      <c r="B27" s="94" t="s">
        <v>142</v>
      </c>
      <c r="C27" s="95">
        <v>0.42010256883424674</v>
      </c>
      <c r="D27" s="95">
        <v>0</v>
      </c>
      <c r="F27" s="11"/>
    </row>
    <row r="28" spans="2:7" x14ac:dyDescent="0.2">
      <c r="B28" s="94" t="s">
        <v>143</v>
      </c>
      <c r="C28" s="95">
        <v>0.91200214539680013</v>
      </c>
      <c r="D28" s="95">
        <v>1</v>
      </c>
      <c r="F28" s="11"/>
    </row>
    <row r="29" spans="2:7" x14ac:dyDescent="0.2">
      <c r="B29" s="94" t="s">
        <v>109</v>
      </c>
      <c r="C29" s="95">
        <v>0.18048141846441648</v>
      </c>
      <c r="D29" s="95">
        <v>0</v>
      </c>
      <c r="F29" s="11"/>
    </row>
    <row r="30" spans="2:7" ht="15.75" x14ac:dyDescent="0.2">
      <c r="B30" s="93" t="s">
        <v>144</v>
      </c>
      <c r="C30" s="95">
        <f>SUM(C22:C29)</f>
        <v>11.64753603441647</v>
      </c>
      <c r="D30" s="95">
        <f>SUM(D22:D29)</f>
        <v>11</v>
      </c>
    </row>
    <row r="31" spans="2:7" ht="15.75" x14ac:dyDescent="0.2">
      <c r="B31" s="93"/>
      <c r="C31" s="88"/>
      <c r="D31" s="88"/>
    </row>
    <row r="32" spans="2:7" ht="15.75" x14ac:dyDescent="0.2">
      <c r="B32" s="93" t="s">
        <v>145</v>
      </c>
      <c r="C32" s="95">
        <f>C30+C18</f>
        <v>12.649868885547301</v>
      </c>
      <c r="D32" s="95">
        <f>D30+D18</f>
        <v>12</v>
      </c>
    </row>
    <row r="33" spans="2:4" ht="15.75" x14ac:dyDescent="0.2">
      <c r="B33" s="93" t="s">
        <v>122</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f>'[5]נספח 2'!C12</f>
        <v>25.719264757741289</v>
      </c>
      <c r="D7" s="90">
        <f>'[5]נספח 2'!D12</f>
        <v>26</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f>'[5]נספח 2'!C19</f>
        <v>2.5162600000000004</v>
      </c>
      <c r="D11" s="90">
        <f>'[5]נספח 2'!D19</f>
        <v>3</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'[5]נספח 3'!C22</f>
        <v>0</v>
      </c>
      <c r="D23" s="90">
        <f>'[5]נספח 3'!D22</f>
        <v>0</v>
      </c>
      <c r="F23" s="11"/>
    </row>
    <row r="24" spans="2:6" x14ac:dyDescent="0.2">
      <c r="B24" s="89" t="s">
        <v>31</v>
      </c>
      <c r="C24" s="90">
        <f>SUM('[5]נספח 3'!C24:C29)</f>
        <v>24.365450473779227</v>
      </c>
      <c r="D24" s="90">
        <f>SUM('[5]נספח 3'!D24:D29)</f>
        <v>24</v>
      </c>
      <c r="F24" s="11"/>
    </row>
    <row r="25" spans="2:6" x14ac:dyDescent="0.2">
      <c r="B25" s="89" t="s">
        <v>33</v>
      </c>
      <c r="C25" s="88"/>
      <c r="D25" s="88"/>
      <c r="F25" s="11"/>
    </row>
    <row r="26" spans="2:6" x14ac:dyDescent="0.2">
      <c r="B26" s="89" t="s">
        <v>35</v>
      </c>
      <c r="C26" s="90">
        <f>'[5]נספח 3'!C17</f>
        <v>2.1422799623002176</v>
      </c>
      <c r="D26" s="90">
        <f>'[5]נספח 3'!D17</f>
        <v>2</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21.359868567560465</v>
      </c>
      <c r="D8" s="95">
        <v>21</v>
      </c>
      <c r="F8" s="99"/>
    </row>
    <row r="9" spans="2:6" x14ac:dyDescent="0.2">
      <c r="B9" s="94" t="s">
        <v>107</v>
      </c>
      <c r="C9" s="95">
        <v>1.7468686937298454</v>
      </c>
      <c r="D9" s="95">
        <v>2</v>
      </c>
      <c r="F9" s="99"/>
    </row>
    <row r="10" spans="2:6" x14ac:dyDescent="0.2">
      <c r="B10" s="94" t="s">
        <v>108</v>
      </c>
      <c r="C10" s="95">
        <v>1.9304859890836581</v>
      </c>
      <c r="D10" s="95">
        <v>2</v>
      </c>
      <c r="F10" s="99"/>
    </row>
    <row r="11" spans="2:6" x14ac:dyDescent="0.2">
      <c r="B11" s="94" t="s">
        <v>109</v>
      </c>
      <c r="C11" s="95">
        <v>0.68204150736732305</v>
      </c>
      <c r="D11" s="95">
        <v>1</v>
      </c>
      <c r="F11" s="99"/>
    </row>
    <row r="12" spans="2:6" ht="15.75" x14ac:dyDescent="0.2">
      <c r="B12" s="93" t="s">
        <v>110</v>
      </c>
      <c r="C12" s="95">
        <f>SUM(C8:C11)</f>
        <v>25.719264757741289</v>
      </c>
      <c r="D12" s="95">
        <f>SUM(D8:D11)</f>
        <v>26</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2.5114200000000002</v>
      </c>
      <c r="D17" s="95">
        <v>3</v>
      </c>
      <c r="F17" s="9"/>
    </row>
    <row r="18" spans="2:6" x14ac:dyDescent="0.2">
      <c r="B18" s="94" t="s">
        <v>109</v>
      </c>
      <c r="C18" s="95">
        <v>4.8399999999999997E-3</v>
      </c>
      <c r="D18" s="95">
        <v>0</v>
      </c>
      <c r="F18" s="9"/>
    </row>
    <row r="19" spans="2:6" ht="15.75" x14ac:dyDescent="0.2">
      <c r="B19" s="93" t="s">
        <v>112</v>
      </c>
      <c r="C19" s="95">
        <f>SUM(C17:C18)</f>
        <v>2.5162600000000004</v>
      </c>
      <c r="D19" s="95">
        <f>SUM(D17:D18)</f>
        <v>3</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28.235524757741288</v>
      </c>
      <c r="D32" s="95">
        <f>D22+D19+D12</f>
        <v>29</v>
      </c>
    </row>
    <row r="33" spans="2:7" ht="15.75" x14ac:dyDescent="0.2">
      <c r="B33" s="93" t="s">
        <v>122</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2.1422799623002176</v>
      </c>
      <c r="D17" s="95">
        <v>2</v>
      </c>
      <c r="F17" s="11"/>
    </row>
    <row r="18" spans="2:7" ht="15.75" x14ac:dyDescent="0.2">
      <c r="B18" s="93" t="s">
        <v>134</v>
      </c>
      <c r="C18" s="95">
        <f>SUM(C17)</f>
        <v>2.1422799623002176</v>
      </c>
      <c r="D18" s="95">
        <f>SUM(D17)</f>
        <v>2</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f>G22/1000</f>
        <v>0</v>
      </c>
      <c r="D22" s="95">
        <v>0</v>
      </c>
      <c r="F22" s="11"/>
      <c r="G22" s="11"/>
    </row>
    <row r="23" spans="2:7" ht="15.75" x14ac:dyDescent="0.2">
      <c r="B23" s="93" t="s">
        <v>138</v>
      </c>
      <c r="C23" s="88"/>
      <c r="D23" s="88"/>
    </row>
    <row r="24" spans="2:7" x14ac:dyDescent="0.2">
      <c r="B24" s="94" t="s">
        <v>139</v>
      </c>
      <c r="C24" s="95">
        <v>13.132307889448459</v>
      </c>
      <c r="D24" s="95">
        <v>13</v>
      </c>
      <c r="F24" s="11"/>
    </row>
    <row r="25" spans="2:7" x14ac:dyDescent="0.2">
      <c r="B25" s="94" t="s">
        <v>140</v>
      </c>
      <c r="C25" s="95">
        <v>6.0880532694656084</v>
      </c>
      <c r="D25" s="95">
        <v>6</v>
      </c>
      <c r="F25" s="11"/>
    </row>
    <row r="26" spans="2:7" x14ac:dyDescent="0.2">
      <c r="B26" s="94" t="s">
        <v>141</v>
      </c>
      <c r="C26" s="95">
        <v>1.7739659066657951</v>
      </c>
      <c r="D26" s="95">
        <v>2</v>
      </c>
      <c r="F26" s="11"/>
    </row>
    <row r="27" spans="2:7" x14ac:dyDescent="0.2">
      <c r="B27" s="94" t="s">
        <v>142</v>
      </c>
      <c r="C27" s="95">
        <v>0.97090325748168615</v>
      </c>
      <c r="D27" s="95">
        <v>1</v>
      </c>
      <c r="F27" s="11"/>
    </row>
    <row r="28" spans="2:7" x14ac:dyDescent="0.2">
      <c r="B28" s="94" t="s">
        <v>143</v>
      </c>
      <c r="C28" s="95">
        <v>2.0010911628768819</v>
      </c>
      <c r="D28" s="95">
        <v>2</v>
      </c>
      <c r="F28" s="11"/>
    </row>
    <row r="29" spans="2:7" x14ac:dyDescent="0.2">
      <c r="B29" s="94" t="s">
        <v>109</v>
      </c>
      <c r="C29" s="95">
        <v>0.39912898784079515</v>
      </c>
      <c r="D29" s="95">
        <v>0</v>
      </c>
      <c r="F29" s="11"/>
    </row>
    <row r="30" spans="2:7" ht="15.75" x14ac:dyDescent="0.2">
      <c r="B30" s="93" t="s">
        <v>144</v>
      </c>
      <c r="C30" s="95">
        <f>SUM(C22:C29)</f>
        <v>24.365450473779227</v>
      </c>
      <c r="D30" s="95">
        <f>SUM(D22:D29)</f>
        <v>24</v>
      </c>
    </row>
    <row r="31" spans="2:7" ht="15.75" x14ac:dyDescent="0.2">
      <c r="B31" s="93"/>
      <c r="C31" s="88"/>
      <c r="D31" s="88"/>
    </row>
    <row r="32" spans="2:7" ht="15.75" x14ac:dyDescent="0.2">
      <c r="B32" s="93" t="s">
        <v>145</v>
      </c>
      <c r="C32" s="95">
        <f>C30+C18</f>
        <v>26.507730436079445</v>
      </c>
      <c r="D32" s="95">
        <f>D30+D18</f>
        <v>26</v>
      </c>
    </row>
    <row r="33" spans="2:4" ht="15.75" x14ac:dyDescent="0.2">
      <c r="B33" s="93" t="s">
        <v>122</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146</v>
      </c>
    </row>
    <row r="4" spans="1:4" ht="15" x14ac:dyDescent="0.25">
      <c r="A4" s="7" t="s">
        <v>147</v>
      </c>
    </row>
    <row r="6" spans="1:4" ht="15" x14ac:dyDescent="0.25">
      <c r="A6" s="100"/>
      <c r="B6" s="239" t="s">
        <v>148</v>
      </c>
      <c r="C6" s="239"/>
      <c r="D6" s="239"/>
    </row>
    <row r="7" spans="1:4" ht="15" x14ac:dyDescent="0.2">
      <c r="A7" s="101" t="s">
        <v>149</v>
      </c>
      <c r="B7" s="102" t="s">
        <v>150</v>
      </c>
      <c r="C7" s="102" t="s">
        <v>151</v>
      </c>
      <c r="D7" s="102" t="s">
        <v>152</v>
      </c>
    </row>
    <row r="8" spans="1:4" ht="15" x14ac:dyDescent="0.2">
      <c r="A8" s="102" t="s">
        <v>153</v>
      </c>
      <c r="B8" s="122">
        <v>1279.3970709819614</v>
      </c>
      <c r="C8" s="103">
        <v>2234679.5784047018</v>
      </c>
      <c r="D8" s="104">
        <v>5.7251924765665979E-4</v>
      </c>
    </row>
    <row r="9" spans="1:4" ht="15" x14ac:dyDescent="0.2">
      <c r="A9" s="102" t="s">
        <v>154</v>
      </c>
      <c r="B9" s="122">
        <v>2318.9673906903595</v>
      </c>
      <c r="C9" s="103">
        <v>6826313.1931439638</v>
      </c>
      <c r="D9" s="117">
        <v>3.3971007849733939E-4</v>
      </c>
    </row>
    <row r="10" spans="1:4" ht="15" x14ac:dyDescent="0.2">
      <c r="A10" s="102" t="s">
        <v>155</v>
      </c>
      <c r="B10" s="122">
        <v>1343.3011199999999</v>
      </c>
      <c r="C10" s="103">
        <v>5777440.7865600009</v>
      </c>
      <c r="D10" s="104">
        <v>2.325079857373713E-4</v>
      </c>
    </row>
    <row r="11" spans="1:4" ht="15" x14ac:dyDescent="0.2">
      <c r="A11" s="102" t="s">
        <v>156</v>
      </c>
      <c r="B11" s="122">
        <v>0</v>
      </c>
      <c r="C11" s="103">
        <v>0</v>
      </c>
      <c r="D11" s="104"/>
    </row>
    <row r="12" spans="1:4" ht="15" x14ac:dyDescent="0.2">
      <c r="A12" s="102" t="s">
        <v>157</v>
      </c>
      <c r="B12" s="122">
        <v>4941.6655816723214</v>
      </c>
      <c r="C12" s="103">
        <v>14838433.558108665</v>
      </c>
      <c r="D12" s="104">
        <v>3.3303148626304157E-4</v>
      </c>
    </row>
    <row r="16" spans="1:4" ht="15" x14ac:dyDescent="0.2">
      <c r="A16" s="120"/>
      <c r="B16" s="240" t="s">
        <v>158</v>
      </c>
      <c r="C16" s="240"/>
      <c r="D16" s="240"/>
    </row>
    <row r="17" spans="1:8" ht="15" x14ac:dyDescent="0.2">
      <c r="A17" s="101" t="s">
        <v>149</v>
      </c>
      <c r="B17" s="102" t="s">
        <v>150</v>
      </c>
      <c r="C17" s="102" t="s">
        <v>151</v>
      </c>
      <c r="D17" s="102" t="s">
        <v>152</v>
      </c>
    </row>
    <row r="18" spans="1:8" ht="15" x14ac:dyDescent="0.2">
      <c r="A18" s="102" t="s">
        <v>153</v>
      </c>
      <c r="B18" s="114">
        <v>1289.1703067034296</v>
      </c>
      <c r="C18" s="114">
        <v>2367079.8256958188</v>
      </c>
      <c r="D18" s="115">
        <v>5.4462477044874035E-4</v>
      </c>
      <c r="G18" s="118"/>
      <c r="H18" s="108"/>
    </row>
    <row r="19" spans="1:8" ht="15" x14ac:dyDescent="0.2">
      <c r="A19" s="102" t="s">
        <v>154</v>
      </c>
      <c r="B19" s="114">
        <v>2426.2876455239589</v>
      </c>
      <c r="C19" s="114">
        <v>9663879.6340248752</v>
      </c>
      <c r="D19" s="112">
        <v>2.5106765992629016E-4</v>
      </c>
    </row>
    <row r="20" spans="1:8" ht="15" x14ac:dyDescent="0.2">
      <c r="A20" s="102" t="s">
        <v>155</v>
      </c>
      <c r="B20" s="114">
        <v>1594.5193078240998</v>
      </c>
      <c r="C20" s="114">
        <v>5905444.4879564745</v>
      </c>
      <c r="D20" s="111">
        <v>2.7000834756400678E-4</v>
      </c>
    </row>
    <row r="21" spans="1:8" ht="15" x14ac:dyDescent="0.2">
      <c r="A21" s="102" t="s">
        <v>156</v>
      </c>
      <c r="B21" s="114">
        <v>15.260999999999999</v>
      </c>
      <c r="C21" s="114">
        <v>76291.584821097989</v>
      </c>
      <c r="D21" s="111">
        <v>2.0003516817466426E-4</v>
      </c>
    </row>
    <row r="22" spans="1:8" ht="15" x14ac:dyDescent="0.2">
      <c r="A22" s="102" t="s">
        <v>157</v>
      </c>
      <c r="B22" s="114">
        <v>5325.2382600514884</v>
      </c>
      <c r="C22" s="114">
        <v>18012695.532498267</v>
      </c>
      <c r="D22" s="111">
        <v>2.9563805430696168E-4</v>
      </c>
    </row>
    <row r="23" spans="1:8" ht="9.75" customHeight="1" x14ac:dyDescent="0.2">
      <c r="A23" s="113"/>
      <c r="B23" s="119"/>
      <c r="C23" s="119"/>
      <c r="D23" s="116"/>
    </row>
    <row r="24" spans="1:8" ht="15" x14ac:dyDescent="0.2">
      <c r="A24" s="120"/>
      <c r="B24" s="240" t="s">
        <v>161</v>
      </c>
      <c r="C24" s="240"/>
      <c r="D24" s="240"/>
    </row>
    <row r="25" spans="1:8" ht="15" x14ac:dyDescent="0.2">
      <c r="A25" s="101" t="s">
        <v>149</v>
      </c>
      <c r="B25" s="102" t="s">
        <v>150</v>
      </c>
      <c r="C25" s="102" t="s">
        <v>151</v>
      </c>
      <c r="D25" s="102" t="s">
        <v>152</v>
      </c>
      <c r="F25" s="107"/>
    </row>
    <row r="26" spans="1:8" ht="15" x14ac:dyDescent="0.2">
      <c r="A26" s="102" t="s">
        <v>153</v>
      </c>
      <c r="B26" s="114">
        <v>642.55430703085608</v>
      </c>
      <c r="C26" s="114">
        <v>956771.60082110902</v>
      </c>
      <c r="D26" s="115">
        <f>B26/C26</f>
        <v>6.7158588996518167E-4</v>
      </c>
      <c r="G26" s="124"/>
      <c r="H26" s="108"/>
    </row>
    <row r="27" spans="1:8" ht="15" x14ac:dyDescent="0.2">
      <c r="A27" s="102" t="s">
        <v>154</v>
      </c>
      <c r="B27" s="114">
        <v>1569.1301303524301</v>
      </c>
      <c r="C27" s="114">
        <v>5855411.7671284797</v>
      </c>
      <c r="D27" s="111">
        <f>B27/C27</f>
        <v>2.6797946801304781E-4</v>
      </c>
    </row>
    <row r="28" spans="1:8" ht="15" x14ac:dyDescent="0.2">
      <c r="A28" s="102" t="s">
        <v>155</v>
      </c>
      <c r="B28" s="114">
        <v>1881.60475071627</v>
      </c>
      <c r="C28" s="114">
        <v>6113415.1953161005</v>
      </c>
      <c r="D28" s="111">
        <f>B28/C28</f>
        <v>3.0778291521208872E-4</v>
      </c>
    </row>
    <row r="29" spans="1:8" ht="15" x14ac:dyDescent="0.2">
      <c r="A29" s="102" t="s">
        <v>156</v>
      </c>
      <c r="B29" s="114">
        <v>101.93544849794999</v>
      </c>
      <c r="C29" s="114">
        <v>509677.24248975003</v>
      </c>
      <c r="D29" s="111">
        <f>B29/C29</f>
        <v>1.9999999999999998E-4</v>
      </c>
    </row>
    <row r="30" spans="1:8" ht="15" x14ac:dyDescent="0.2">
      <c r="A30" s="102" t="s">
        <v>157</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מבטחים מחלה 31.12.21 נספח 1</vt:lpstr>
      <vt:lpstr>מבטחים מחלה 31.12.21 נספח 2</vt:lpstr>
      <vt:lpstr>מבטחים מחלה 31.12.21 נספח 3</vt:lpstr>
      <vt:lpstr>מקפת מטרות- אוצר</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2022-02-24T05:57:20Z</dcterms:modified>
</cp:coreProperties>
</file>