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85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 calcMode="manual"/>
</workbook>
</file>

<file path=xl/calcChain.xml><?xml version="1.0" encoding="utf-8"?>
<calcChain xmlns="http://schemas.openxmlformats.org/spreadsheetml/2006/main">
  <c r="D22" i="2" l="1"/>
  <c r="D46" i="2"/>
  <c r="D45" i="2"/>
  <c r="K45" i="3"/>
  <c r="E47" i="2" l="1"/>
  <c r="F47" i="2"/>
  <c r="H47" i="2"/>
  <c r="I47" i="2"/>
  <c r="J47" i="2"/>
  <c r="K47" i="2"/>
  <c r="I7" i="5"/>
  <c r="G22" i="2" s="1"/>
  <c r="I9" i="5"/>
  <c r="G46" i="2" s="1"/>
  <c r="I8" i="5"/>
  <c r="G45" i="2" s="1"/>
  <c r="G47" i="2" l="1"/>
  <c r="C46" i="2"/>
  <c r="C45" i="2"/>
  <c r="C22" i="2"/>
  <c r="C14" i="2"/>
  <c r="J37" i="3"/>
  <c r="J32" i="3"/>
  <c r="J45" i="3" s="1"/>
  <c r="I11" i="5" l="1"/>
  <c r="B40" i="2" l="1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15" i="2" l="1"/>
  <c r="C15" i="2"/>
  <c r="C47" i="2" s="1"/>
  <c r="D15" i="2"/>
  <c r="B16" i="2"/>
  <c r="C16" i="2"/>
  <c r="D16" i="2"/>
  <c r="B17" i="2"/>
  <c r="C17" i="2"/>
  <c r="B18" i="2"/>
  <c r="C18" i="2"/>
  <c r="D18" i="2"/>
  <c r="B19" i="2"/>
  <c r="C19" i="2"/>
  <c r="D19" i="2"/>
  <c r="B20" i="2"/>
  <c r="C20" i="2"/>
  <c r="D20" i="2"/>
  <c r="B21" i="2"/>
  <c r="C21" i="2"/>
  <c r="D21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14" i="2"/>
  <c r="D14" i="2"/>
  <c r="D47" i="2" l="1"/>
  <c r="B7" i="7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<sst xmlns="http://schemas.openxmlformats.org/spreadsheetml/2006/main" count="125" uniqueCount="95">
  <si>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</si>
  <si>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</si>
  <si>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</si>
  <si>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</si>
  <si>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</si>
  <si>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</si>
  <si>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</si>
  <si>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</si>
  <si>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</si>
  <si>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</si>
  <si>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</si>
  <si>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</si>
  <si>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</si>
  <si>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</si>
  <si>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</si>
  <si>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</si>
  <si>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</si>
  <si>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</si>
  <si>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</si>
  <si>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</si>
  <si>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</si>
  <si>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</si>
  <si>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</si>
  <si>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</si>
  <si>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</si>
  <si>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</si>
  <si>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</si>
  <si>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</si>
  <si>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</si>
  <si>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</si>
  <si>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</si>
  <si>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</si>
  <si>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</si>
  <si>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</si>
  <si>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</si>
  <si>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</si>
  <si>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</si>
  <si>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</si>
  <si>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</si>
  <si>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</si>
  <si>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</si>
  <si>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</si>
  <si>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</si>
  <si>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</si>
  <si>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</si>
  <si>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</si>
  <si>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</si>
  <si>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</si>
  <si>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</si>
  <si>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</si>
  <si>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</si>
  <si>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</si>
  <si>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גני נצרת מר- גני נצרת*</t>
  </si>
  <si>
    <t>ה.מדרוג מניות מינוי א- החזקות מדרוג</t>
  </si>
  <si>
    <t>ה.מדרוג מר א- החזקות מדרוג</t>
  </si>
  <si>
    <t>מבטחים לעתיד- חברת מבטחים*</t>
  </si>
  <si>
    <t>*יהב אחזקות יו.אס.איי בע"מ מ"ר 0.01 ש"ח- יהב אחזקות יו.אס.איי בע"מ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</si>
  <si>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</si>
  <si>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</si>
  <si>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</si>
  <si>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</si>
  <si>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</si>
  <si>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</si>
  <si>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</si>
  <si>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</si>
  <si>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</si>
  <si>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</si>
  <si>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</si>
  <si>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</si>
  <si>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</si>
  <si>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</si>
  <si>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*Amitim Miv U.S. Real Estate Investments Hon (2014)- יהב אחזקות יו.אס.איי בע"מ</t>
  </si>
  <si>
    <t>*Amitim Miv U.S. Real Estate Investments Hov LP- יהב אחזקות יו.אס.איי בע"מ</t>
  </si>
  <si>
    <t>סה"כ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</si>
  <si>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</si>
  <si>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</si>
  <si>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</si>
  <si>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</si>
  <si>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</si>
  <si>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</si>
  <si>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</si>
  <si>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</si>
  <si>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</si>
  <si>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</si>
  <si>
    <t>שותפות שיכון ובינוי (כרמלטון + נתיבי הצפון)</t>
  </si>
  <si>
    <t>Dulles Greene Holdco, LP</t>
  </si>
  <si>
    <t>Herald Square JV LP</t>
  </si>
  <si>
    <t>Mivtachim Reit LP</t>
  </si>
  <si>
    <t>Mivtachim Texas 12 LP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</si>
  <si>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</si>
  <si>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31/12/2018</t>
  </si>
  <si>
    <t>נספח 4 - רכישת נייר ערך בהנפקות באמצעות חתם קשור או באמצעות צד קשור ששיווק את ההנפקה לשנה המסתיימת  ביום 31/12/2018</t>
  </si>
  <si>
    <t>נספח 2 - צדדים קשורים - יתרות השקעה לשנה המסתיימת  ביום  31/12/2018</t>
  </si>
  <si>
    <t>נספח 1 - צדדים קשורים- יתרות ועסקאות לשנה המסתיימת ביום  31/12/2018</t>
  </si>
  <si>
    <t xml:space="preserve"> לשנה המסתיימת ביום  31/12/2018  (נתונים מצרפים)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</si>
</sst>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  <numFmt numFmtId="167" formatCode="###,##0.00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5" fillId="0" borderId="0"/>
  </cellStyleXfs>
  <cellXfs count="8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left"/>
    </xf>
    <xf numFmtId="166" fontId="13" fillId="0" borderId="5" xfId="4" applyNumberFormat="1" applyFont="1" applyBorder="1" applyAlignment="1">
      <alignment horizontal="right"/>
    </xf>
    <xf numFmtId="166" fontId="6" fillId="0" borderId="5" xfId="4" applyNumberFormat="1" applyFont="1" applyBorder="1" applyAlignment="1">
      <alignment horizontal="right"/>
    </xf>
    <xf numFmtId="4" fontId="0" fillId="0" borderId="5" xfId="0" applyNumberFormat="1" applyFont="1" applyFill="1" applyBorder="1"/>
    <xf numFmtId="14" fontId="14" fillId="0" borderId="5" xfId="0" applyNumberFormat="1" applyFont="1" applyFill="1" applyBorder="1"/>
    <xf numFmtId="14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/>
    <xf numFmtId="0" fontId="13" fillId="0" borderId="12" xfId="0" applyFont="1" applyFill="1" applyBorder="1" applyAlignment="1">
      <alignment horizontal="center" wrapText="1"/>
    </xf>
    <xf numFmtId="4" fontId="13" fillId="0" borderId="13" xfId="0" applyNumberFormat="1" applyFont="1" applyBorder="1" applyAlignment="1"/>
    <xf numFmtId="0" fontId="0" fillId="0" borderId="0" xfId="0"/>
    <xf numFmtId="167" fontId="15" fillId="0" borderId="5" xfId="5" applyNumberFormat="1" applyBorder="1" applyAlignment="1">
      <alignment horizontal="right" vertical="center"/>
    </xf>
    <xf numFmtId="167" fontId="15" fillId="0" borderId="5" xfId="5" applyNumberFormat="1" applyBorder="1" applyAlignment="1">
      <alignment horizontal="right" vertical="center"/>
    </xf>
    <xf numFmtId="43" fontId="6" fillId="0" borderId="5" xfId="4" applyNumberFormat="1" applyFont="1" applyBorder="1" applyAlignment="1">
      <alignment horizontal="right"/>
    </xf>
    <xf numFmtId="4" fontId="12" fillId="0" borderId="0" xfId="0" applyNumberFormat="1" applyFont="1" applyAlignment="1">
      <alignment horizontal="center"/>
    </xf>
    <xf numFmtId="0" fontId="0" fillId="0" borderId="5" xfId="0" applyFill="1" applyBorder="1" applyAlignment="1">
      <alignment horizontal="right" indent="3"/>
    </xf>
  </cellXfs>
  <cellStyles count="6">
    <cellStyle name="Comma" xfId="4" builtinId="3"/>
    <cellStyle name="Normal" xfId="0" builtinId="0"/>
    <cellStyle name="Normal 2" xfId="5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showGridLines="0" showZeros="0" rightToLeft="1" tabSelected="1" workbookViewId="0">
      <selection activeCell="C34" sqref="C34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375" customWidth="1"/>
    <col min="4" max="4" width="10.75" customWidth="1"/>
    <col min="5" max="5" width="5" bestFit="1" customWidth="1"/>
    <col min="6" max="6" width="8.5" bestFit="1" customWidth="1"/>
    <col min="7" max="7" width="13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93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7" t="str">
        <f>'נספח 2'!B12</f>
        <v>*A ת.ש.י דרכים מר - IIF</v>
      </c>
      <c r="C14" s="71">
        <f>'נספח 2'!J12</f>
        <v>106225.39244</v>
      </c>
      <c r="D14" s="71">
        <f>'נספח 2'!K12</f>
        <v>0.06</v>
      </c>
      <c r="E14" s="72"/>
      <c r="F14" s="72"/>
      <c r="G14" s="73"/>
      <c r="H14" s="72"/>
      <c r="I14" s="72"/>
      <c r="J14" s="72"/>
      <c r="K14" s="69"/>
    </row>
    <row r="15" spans="1:11" ht="15" x14ac:dyDescent="0.25">
      <c r="B15" s="67" t="str">
        <f>'נספח 2'!B13</f>
        <v>*A1 ת.ש.י דרכים מר - IIF</v>
      </c>
      <c r="C15" s="71">
        <f>'נספח 2'!J13</f>
        <v>96421.750060000006</v>
      </c>
      <c r="D15" s="71">
        <f>'נספח 2'!K13</f>
        <v>0.05</v>
      </c>
      <c r="E15" s="72"/>
      <c r="F15" s="72"/>
      <c r="G15" s="74"/>
      <c r="H15" s="72"/>
      <c r="I15" s="72"/>
      <c r="J15" s="72"/>
      <c r="K15" s="69"/>
    </row>
    <row r="16" spans="1:11" ht="15" x14ac:dyDescent="0.25">
      <c r="B16" s="67" t="str">
        <f>'נספח 2'!B14</f>
        <v>גני נצרת מר- גני נצרת*</v>
      </c>
      <c r="C16" s="71">
        <f>'נספח 2'!J14</f>
        <v>46672</v>
      </c>
      <c r="D16" s="71">
        <f>'נספח 2'!K14</f>
        <v>0.03</v>
      </c>
      <c r="E16" s="72"/>
      <c r="F16" s="72"/>
      <c r="G16" s="74"/>
      <c r="H16" s="72"/>
      <c r="I16" s="72"/>
      <c r="J16" s="72"/>
      <c r="K16" s="69"/>
    </row>
    <row r="17" spans="2:11" ht="15" x14ac:dyDescent="0.25">
      <c r="B17" s="67" t="str">
        <f>'נספח 2'!B15</f>
        <v>ה.מדרוג מניות מינוי א- החזקות מדרוג</v>
      </c>
      <c r="C17" s="71">
        <f>'נספח 2'!J15</f>
        <v>1.0000000000000001E-5</v>
      </c>
      <c r="D17" s="71"/>
      <c r="E17" s="72"/>
      <c r="F17" s="72"/>
      <c r="G17" s="74"/>
      <c r="H17" s="72"/>
      <c r="I17" s="72"/>
      <c r="J17" s="72"/>
      <c r="K17" s="69"/>
    </row>
    <row r="18" spans="2:11" ht="15" x14ac:dyDescent="0.25">
      <c r="B18" s="67" t="str">
        <f>'נספח 2'!B16</f>
        <v>ה.מדרוג מר א- החזקות מדרוג</v>
      </c>
      <c r="C18" s="71">
        <f>'נספח 2'!J16</f>
        <v>3630</v>
      </c>
      <c r="D18" s="71">
        <f>'נספח 2'!K16</f>
        <v>0</v>
      </c>
      <c r="E18" s="72"/>
      <c r="F18" s="72"/>
      <c r="G18" s="74"/>
      <c r="H18" s="72"/>
      <c r="I18" s="72"/>
      <c r="J18" s="72"/>
      <c r="K18" s="69"/>
    </row>
    <row r="19" spans="2:11" ht="15" x14ac:dyDescent="0.25">
      <c r="B19" s="67" t="str">
        <f>'נספח 2'!B17</f>
        <v>מבטחים לעתיד- חברת מבטחים*</v>
      </c>
      <c r="C19" s="71">
        <f>'נספח 2'!J17</f>
        <v>1E-4</v>
      </c>
      <c r="D19" s="71">
        <f>'נספח 2'!K17</f>
        <v>0</v>
      </c>
      <c r="E19" s="72"/>
      <c r="F19" s="72"/>
      <c r="G19" s="74"/>
      <c r="H19" s="72"/>
      <c r="I19" s="72"/>
      <c r="J19" s="72"/>
      <c r="K19" s="69"/>
    </row>
    <row r="20" spans="2:11" ht="29.25" x14ac:dyDescent="0.25">
      <c r="B20" s="67" t="str">
        <f>'נספח 2'!B18</f>
        <v>*יהב אחזקות יו.אס.איי בע"מ מ"ר 0.01 ש"ח- יהב אחזקות יו.אס.איי בע"מ</v>
      </c>
      <c r="C20" s="71">
        <f>'נספח 2'!J18</f>
        <v>1.0000000000000001E-5</v>
      </c>
      <c r="D20" s="71">
        <f>'נספח 2'!K18</f>
        <v>0</v>
      </c>
      <c r="E20" s="72"/>
      <c r="F20" s="72"/>
      <c r="G20" s="74"/>
      <c r="H20" s="72"/>
      <c r="I20" s="72"/>
      <c r="J20" s="72"/>
      <c r="K20" s="69"/>
    </row>
    <row r="21" spans="2:11" ht="15" x14ac:dyDescent="0.25">
      <c r="B21" s="67" t="str">
        <f>'נספח 2'!B19</f>
        <v>ת.ש.י דליה בכורה ש.מ- ת.ש.י דליה בכורה ש.מ*</v>
      </c>
      <c r="C21" s="71">
        <f>'נספח 2'!J19</f>
        <v>165867.48749999999</v>
      </c>
      <c r="D21" s="71">
        <f>'נספח 2'!K19</f>
        <v>0.09</v>
      </c>
      <c r="E21" s="72"/>
      <c r="F21" s="72"/>
      <c r="G21" s="74"/>
      <c r="H21" s="72"/>
      <c r="I21" s="72"/>
      <c r="J21" s="72"/>
      <c r="K21" s="69"/>
    </row>
    <row r="22" spans="2:11" s="82" customFormat="1" ht="15" x14ac:dyDescent="0.25">
      <c r="B22" s="64" t="s">
        <v>84</v>
      </c>
      <c r="C22" s="71">
        <f>'נספח 2'!J20</f>
        <v>206480.58677000002</v>
      </c>
      <c r="D22" s="71">
        <f>'נספח 2'!K20</f>
        <v>0.11</v>
      </c>
      <c r="E22" s="72"/>
      <c r="F22" s="72"/>
      <c r="G22" s="74">
        <f>'נספח 3ב'!I7</f>
        <v>189755.53400000001</v>
      </c>
      <c r="H22" s="72"/>
      <c r="I22" s="72"/>
      <c r="J22" s="72"/>
      <c r="K22" s="69"/>
    </row>
    <row r="23" spans="2:11" ht="29.25" x14ac:dyDescent="0.25">
      <c r="B23" s="67" t="str">
        <f>'נספח 2'!B21</f>
        <v>*10S LaSalle Chicago - Accrued int- 10S LaSalle Chicago JV LLC</v>
      </c>
      <c r="C23" s="71">
        <f>'נספח 2'!J21</f>
        <v>542.81833999999992</v>
      </c>
      <c r="D23" s="71">
        <f>'נספח 2'!K21</f>
        <v>0</v>
      </c>
      <c r="E23" s="72"/>
      <c r="F23" s="72"/>
      <c r="G23" s="74"/>
      <c r="H23" s="72"/>
      <c r="I23" s="72"/>
      <c r="J23" s="72"/>
      <c r="K23" s="69"/>
    </row>
    <row r="24" spans="2:11" ht="29.25" x14ac:dyDescent="0.25">
      <c r="B24" s="67" t="str">
        <f>'נספח 2'!B22</f>
        <v>*10S LaSalle Chicago HON- 10S LaSalle Chicago JV LLC</v>
      </c>
      <c r="C24" s="71">
        <f>'נספח 2'!J22</f>
        <v>11427.85814</v>
      </c>
      <c r="D24" s="71">
        <f>'נספח 2'!K22</f>
        <v>0.01</v>
      </c>
      <c r="E24" s="72"/>
      <c r="F24" s="72"/>
      <c r="G24" s="74"/>
      <c r="H24" s="72"/>
      <c r="I24" s="72"/>
      <c r="J24" s="72"/>
      <c r="K24" s="69"/>
    </row>
    <row r="25" spans="2:11" ht="29.25" x14ac:dyDescent="0.25">
      <c r="B25" s="67" t="str">
        <f>'נספח 2'!B23</f>
        <v>*10S LaSalle Chicago LOAN to TX Blkr- 10S LaSalle Chicago JV LLC</v>
      </c>
      <c r="C25" s="71">
        <f>'נספח 2'!J23</f>
        <v>26505.510100000003</v>
      </c>
      <c r="D25" s="71">
        <f>'נספח 2'!K23</f>
        <v>0.01</v>
      </c>
      <c r="E25" s="72"/>
      <c r="F25" s="72"/>
      <c r="G25" s="74"/>
      <c r="H25" s="72"/>
      <c r="I25" s="72"/>
      <c r="J25" s="72"/>
      <c r="K25" s="69"/>
    </row>
    <row r="26" spans="2:11" ht="29.25" x14ac:dyDescent="0.25">
      <c r="B26" s="67" t="str">
        <f>'נספח 2'!B24</f>
        <v>*10S LaSalle Chicago QFPF- 10S LaSalle Chicago JV LLC</v>
      </c>
      <c r="C26" s="71">
        <f>'נספח 2'!J24</f>
        <v>57714.278880000005</v>
      </c>
      <c r="D26" s="71">
        <f>'נספח 2'!K24</f>
        <v>0.03</v>
      </c>
      <c r="E26" s="72"/>
      <c r="F26" s="72"/>
      <c r="G26" s="74"/>
      <c r="H26" s="72"/>
      <c r="I26" s="72"/>
      <c r="J26" s="72"/>
      <c r="K26" s="69"/>
    </row>
    <row r="27" spans="2:11" ht="29.25" x14ac:dyDescent="0.25">
      <c r="B27" s="67" t="str">
        <f>'נספח 2'!B25</f>
        <v>*529 FIFTH VENTURE LP - HON- 529 FIFTH VENTURE LP</v>
      </c>
      <c r="C27" s="71">
        <f>'נספח 2'!J25</f>
        <v>1383.8028300000001</v>
      </c>
      <c r="D27" s="71">
        <f>'נספח 2'!K25</f>
        <v>0.01</v>
      </c>
      <c r="E27" s="72"/>
      <c r="F27" s="72"/>
      <c r="G27" s="74"/>
      <c r="H27" s="72"/>
      <c r="I27" s="72"/>
      <c r="J27" s="72"/>
      <c r="K27" s="69"/>
    </row>
    <row r="28" spans="2:11" ht="29.25" x14ac:dyDescent="0.25">
      <c r="B28" s="67" t="str">
        <f>'נספח 2'!B26</f>
        <v>*529 FIFTH VENTURE LP - LOAN- 529 FIFTH VENTURE LP</v>
      </c>
      <c r="C28" s="71">
        <f>'נספח 2'!J26</f>
        <v>36003.928909999995</v>
      </c>
      <c r="D28" s="71">
        <f>'נספח 2'!K26</f>
        <v>0.02</v>
      </c>
      <c r="E28" s="72"/>
      <c r="F28" s="72"/>
      <c r="G28" s="74"/>
      <c r="H28" s="72"/>
      <c r="I28" s="72"/>
      <c r="J28" s="72"/>
      <c r="K28" s="69"/>
    </row>
    <row r="29" spans="2:11" ht="29.25" x14ac:dyDescent="0.25">
      <c r="B29" s="67" t="str">
        <f>'נספח 2'!B27</f>
        <v>*FIFTH 529 - Accrued int- 529 FIFTH VENTURE LP</v>
      </c>
      <c r="C29" s="71">
        <f>'נספח 2'!J27</f>
        <v>21910.007799999999</v>
      </c>
      <c r="D29" s="71">
        <f>'נספח 2'!K27</f>
        <v>0.01</v>
      </c>
      <c r="E29" s="72"/>
      <c r="F29" s="72"/>
      <c r="G29" s="74"/>
      <c r="H29" s="72"/>
      <c r="I29" s="72"/>
      <c r="J29" s="72"/>
      <c r="K29" s="69"/>
    </row>
    <row r="30" spans="2:11" ht="29.25" x14ac:dyDescent="0.25">
      <c r="B30" s="67" t="str">
        <f>'נספח 2'!B28</f>
        <v>*GAIA COPERFILD - Accrued int- gaia coperfild ivc houston</v>
      </c>
      <c r="C30" s="71">
        <f>'נספח 2'!J28</f>
        <v>1348.9766399999999</v>
      </c>
      <c r="D30" s="71">
        <f>'נספח 2'!K28</f>
        <v>0</v>
      </c>
      <c r="E30" s="72"/>
      <c r="F30" s="72"/>
      <c r="G30" s="74"/>
      <c r="H30" s="72"/>
      <c r="I30" s="72"/>
      <c r="J30" s="72"/>
      <c r="K30" s="69"/>
    </row>
    <row r="31" spans="2:11" ht="29.25" x14ac:dyDescent="0.25">
      <c r="B31" s="67" t="str">
        <f>'נספח 2'!B29</f>
        <v>*GAIA COPERFILD HON- gaia coperfild ivc houston</v>
      </c>
      <c r="C31" s="71">
        <f>'נספח 2'!J29</f>
        <v>3294.22964</v>
      </c>
      <c r="D31" s="71">
        <f>'נספח 2'!K29</f>
        <v>0</v>
      </c>
      <c r="E31" s="72"/>
      <c r="F31" s="72"/>
      <c r="G31" s="74"/>
      <c r="H31" s="72"/>
      <c r="I31" s="72"/>
      <c r="J31" s="72"/>
      <c r="K31" s="69"/>
    </row>
    <row r="32" spans="2:11" ht="29.25" x14ac:dyDescent="0.25">
      <c r="B32" s="67" t="str">
        <f>'נספח 2'!B30</f>
        <v>*GAIA COPERFILD LOAN- gaia coperfild ivc houston</v>
      </c>
      <c r="C32" s="71">
        <f>'נספח 2'!J30</f>
        <v>9044.0933000000005</v>
      </c>
      <c r="D32" s="71">
        <f>'נספח 2'!K30</f>
        <v>0</v>
      </c>
      <c r="E32" s="72"/>
      <c r="F32" s="72"/>
      <c r="G32" s="74"/>
      <c r="H32" s="72"/>
      <c r="I32" s="72"/>
      <c r="J32" s="72"/>
      <c r="K32" s="69"/>
    </row>
    <row r="33" spans="2:11" ht="29.25" x14ac:dyDescent="0.25">
      <c r="B33" s="67" t="str">
        <f>'נספח 2'!B31</f>
        <v>*GAIA GOLD COAST PORTFOLIO- GAIA GOLD COAST</v>
      </c>
      <c r="C33" s="71">
        <f>'נספח 2'!J31</f>
        <v>123212.51659</v>
      </c>
      <c r="D33" s="71">
        <f>'נספח 2'!K31</f>
        <v>0.06</v>
      </c>
      <c r="E33" s="72"/>
      <c r="F33" s="72"/>
      <c r="G33" s="74"/>
      <c r="H33" s="72"/>
      <c r="I33" s="72"/>
      <c r="J33" s="72"/>
      <c r="K33" s="69"/>
    </row>
    <row r="34" spans="2:11" ht="15" x14ac:dyDescent="0.25">
      <c r="B34" s="67" t="str">
        <f>'נספח 2'!B32</f>
        <v>Mivtachim Reit LP</v>
      </c>
      <c r="C34" s="71">
        <f>'נספח 2'!J32</f>
        <v>21994.452089999999</v>
      </c>
      <c r="D34" s="71">
        <f>'נספח 2'!K32</f>
        <v>0.01</v>
      </c>
      <c r="E34" s="72"/>
      <c r="F34" s="72"/>
      <c r="G34" s="74"/>
      <c r="H34" s="72"/>
      <c r="I34" s="72"/>
      <c r="J34" s="72"/>
      <c r="K34" s="69"/>
    </row>
    <row r="35" spans="2:11" ht="15" x14ac:dyDescent="0.25">
      <c r="B35" s="67" t="str">
        <f>'נספח 2'!B33</f>
        <v>*Thor Gateway 1 and 2 ,LLC- Thor Gateway</v>
      </c>
      <c r="C35" s="71">
        <f>'נספח 2'!J33</f>
        <v>31742.295489999997</v>
      </c>
      <c r="D35" s="71">
        <f>'נספח 2'!K33</f>
        <v>0.02</v>
      </c>
      <c r="E35" s="72"/>
      <c r="F35" s="72"/>
      <c r="G35" s="74"/>
      <c r="H35" s="72"/>
      <c r="I35" s="72"/>
      <c r="J35" s="72"/>
      <c r="K35" s="69"/>
    </row>
    <row r="36" spans="2:11" ht="15" x14ac:dyDescent="0.25">
      <c r="B36" s="67" t="str">
        <f>'נספח 2'!B34</f>
        <v>*TopMed 860 Chicago- TopMed 860 Chicago</v>
      </c>
      <c r="C36" s="71">
        <f>'נספח 2'!J34</f>
        <v>66403.645820000005</v>
      </c>
      <c r="D36" s="71">
        <f>'נספח 2'!K34</f>
        <v>0.03</v>
      </c>
      <c r="E36" s="72"/>
      <c r="F36" s="72"/>
      <c r="G36" s="74"/>
      <c r="H36" s="72"/>
      <c r="I36" s="72"/>
      <c r="J36" s="72"/>
      <c r="K36" s="69"/>
    </row>
    <row r="37" spans="2:11" ht="29.25" x14ac:dyDescent="0.25">
      <c r="B37" s="67" t="str">
        <f>'נספח 2'!B35</f>
        <v>*Amitim Miv U.S. Real Estate Investments Hon (2014)- יהב אחזקות יו.אס.איי בע"מ</v>
      </c>
      <c r="C37" s="71">
        <f>'נספח 2'!J35</f>
        <v>1.9000000000000001E-4</v>
      </c>
      <c r="D37" s="71">
        <f>'נספח 2'!K35</f>
        <v>0</v>
      </c>
      <c r="E37" s="72"/>
      <c r="F37" s="72"/>
      <c r="G37" s="74"/>
      <c r="H37" s="72"/>
      <c r="I37" s="72"/>
      <c r="J37" s="72"/>
      <c r="K37" s="69"/>
    </row>
    <row r="38" spans="2:11" ht="29.25" x14ac:dyDescent="0.25">
      <c r="B38" s="67" t="str">
        <f>'נספח 2'!B36</f>
        <v>*Amitim Miv U.S. Real Estate Investments Hov LP- יהב אחזקות יו.אס.איי בע"מ</v>
      </c>
      <c r="C38" s="71">
        <f>'נספח 2'!J36</f>
        <v>2.5000000000000001E-4</v>
      </c>
      <c r="D38" s="71">
        <f>'נספח 2'!K36</f>
        <v>0</v>
      </c>
      <c r="E38" s="72"/>
      <c r="F38" s="72"/>
      <c r="G38" s="74"/>
      <c r="H38" s="72"/>
      <c r="I38" s="72"/>
      <c r="J38" s="72"/>
      <c r="K38" s="69"/>
    </row>
    <row r="39" spans="2:11" ht="15" x14ac:dyDescent="0.25">
      <c r="B39" s="67" t="str">
        <f>'נספח 2'!B37</f>
        <v>Mivtachim Texas 12 LP</v>
      </c>
      <c r="C39" s="71">
        <f>'נספח 2'!J37</f>
        <v>42074.233460000003</v>
      </c>
      <c r="D39" s="71">
        <f>'נספח 2'!K37</f>
        <v>0.02</v>
      </c>
      <c r="E39" s="72"/>
      <c r="F39" s="72"/>
      <c r="G39" s="74"/>
      <c r="H39" s="72"/>
      <c r="I39" s="72"/>
      <c r="J39" s="72"/>
      <c r="K39" s="69"/>
    </row>
    <row r="40" spans="2:11" ht="15" x14ac:dyDescent="0.25">
      <c r="B40" s="67" t="str">
        <f>'נספח 2'!B38</f>
        <v>HG CITY CENTER LP- HG CITY CENTER.LP</v>
      </c>
      <c r="C40" s="71">
        <f>'נספח 2'!J38</f>
        <v>99132.24626</v>
      </c>
      <c r="D40" s="71">
        <f>'נספח 2'!K38</f>
        <v>0.05</v>
      </c>
      <c r="E40" s="72"/>
      <c r="F40" s="72"/>
      <c r="G40" s="74"/>
      <c r="H40" s="72"/>
      <c r="I40" s="72"/>
      <c r="J40" s="72"/>
      <c r="K40" s="69"/>
    </row>
    <row r="41" spans="2:11" ht="15" x14ac:dyDescent="0.25">
      <c r="B41" s="67" t="str">
        <f>'נספח 2'!B39</f>
        <v>*Danvers Holdco- Danvers Holdco, LP</v>
      </c>
      <c r="C41" s="71">
        <f>'נספח 2'!J39</f>
        <v>68207.584459999998</v>
      </c>
      <c r="D41" s="71">
        <f>'נספח 2'!K39</f>
        <v>0.04</v>
      </c>
      <c r="E41" s="72"/>
      <c r="F41" s="72"/>
      <c r="G41" s="74"/>
      <c r="H41" s="72"/>
      <c r="I41" s="72"/>
      <c r="J41" s="72"/>
      <c r="K41" s="69"/>
    </row>
    <row r="42" spans="2:11" ht="29.25" x14ac:dyDescent="0.25">
      <c r="B42" s="67" t="str">
        <f>'נספח 2'!B40</f>
        <v>*GAIA - Atlanta &amp; Nashville accrued int- Gaia Class A Multifamily Properties LP</v>
      </c>
      <c r="C42" s="71">
        <f>'נספח 2'!J40</f>
        <v>2491.8780000000002</v>
      </c>
      <c r="D42" s="71">
        <f>'נספח 2'!K40</f>
        <v>0</v>
      </c>
      <c r="E42" s="72"/>
      <c r="F42" s="72"/>
      <c r="G42" s="74"/>
      <c r="H42" s="72"/>
      <c r="I42" s="72"/>
      <c r="J42" s="72"/>
      <c r="K42" s="69"/>
    </row>
    <row r="43" spans="2:11" ht="29.25" x14ac:dyDescent="0.25">
      <c r="B43" s="67" t="str">
        <f>'נספח 2'!B41</f>
        <v>*GAIA - Atlanta &amp; Nashville HON- Gaia Class A Multifamily Properties LP</v>
      </c>
      <c r="C43" s="71">
        <f>'נספח 2'!J41</f>
        <v>19745.569660000001</v>
      </c>
      <c r="D43" s="71">
        <f>'נספח 2'!K41</f>
        <v>0.01</v>
      </c>
      <c r="E43" s="72"/>
      <c r="F43" s="72"/>
      <c r="G43" s="74"/>
      <c r="H43" s="72"/>
      <c r="I43" s="72"/>
      <c r="J43" s="72"/>
      <c r="K43" s="69"/>
    </row>
    <row r="44" spans="2:11" ht="29.25" x14ac:dyDescent="0.25">
      <c r="B44" s="67" t="str">
        <f>'נספח 2'!B42</f>
        <v>*GAIA - Atlanta &amp; Nashville HOV- Gaia Class A Multifamily Properties LP</v>
      </c>
      <c r="C44" s="71">
        <f>'נספח 2'!J42</f>
        <v>51242.597460000005</v>
      </c>
      <c r="D44" s="71">
        <f>'נספח 2'!K42</f>
        <v>0.03</v>
      </c>
      <c r="E44" s="72"/>
      <c r="F44" s="72"/>
      <c r="G44" s="74"/>
      <c r="H44" s="72"/>
      <c r="I44" s="72"/>
      <c r="J44" s="72"/>
      <c r="K44" s="69"/>
    </row>
    <row r="45" spans="2:11" s="82" customFormat="1" ht="15" x14ac:dyDescent="0.25">
      <c r="B45" s="67" t="s">
        <v>85</v>
      </c>
      <c r="C45" s="71">
        <f>'נספח 2'!J43</f>
        <v>101208.64943</v>
      </c>
      <c r="D45" s="71">
        <f>'נספח 2'!K43</f>
        <v>0.05</v>
      </c>
      <c r="E45" s="72"/>
      <c r="F45" s="72"/>
      <c r="G45" s="74">
        <f>'נספח 3ב'!I8</f>
        <v>101101.61812499999</v>
      </c>
      <c r="H45" s="72"/>
      <c r="I45" s="72"/>
      <c r="J45" s="72"/>
      <c r="K45" s="69"/>
    </row>
    <row r="46" spans="2:11" s="82" customFormat="1" ht="15" x14ac:dyDescent="0.25">
      <c r="B46" s="67" t="s">
        <v>86</v>
      </c>
      <c r="C46" s="71">
        <f>'נספח 2'!J44</f>
        <v>236483.82497999998</v>
      </c>
      <c r="D46" s="71">
        <f>'נספח 2'!K44</f>
        <v>0.13</v>
      </c>
      <c r="E46" s="72"/>
      <c r="F46" s="72"/>
      <c r="G46" s="74">
        <f>'נספח 3ב'!I9</f>
        <v>233329.02475194001</v>
      </c>
      <c r="H46" s="72"/>
      <c r="I46" s="72"/>
      <c r="J46" s="72"/>
      <c r="K46" s="69"/>
    </row>
    <row r="47" spans="2:11" ht="15" x14ac:dyDescent="0.25">
      <c r="B47" s="30" t="s">
        <v>73</v>
      </c>
      <c r="C47" s="75">
        <f t="shared" ref="C47:F47" si="0">SUM(C14:C46)</f>
        <v>1658412.2156100003</v>
      </c>
      <c r="D47" s="85">
        <f>SUM(D14:D46)</f>
        <v>0.88000000000000023</v>
      </c>
      <c r="E47" s="75">
        <f t="shared" si="0"/>
        <v>0</v>
      </c>
      <c r="F47" s="75">
        <f t="shared" si="0"/>
        <v>0</v>
      </c>
      <c r="G47" s="75">
        <f>SUM(G14:G46)</f>
        <v>524186.17687694007</v>
      </c>
      <c r="H47" s="75">
        <f t="shared" ref="H47:K47" si="1">SUM(H14:H46)</f>
        <v>0</v>
      </c>
      <c r="I47" s="75">
        <f t="shared" si="1"/>
        <v>0</v>
      </c>
      <c r="J47" s="75">
        <f t="shared" si="1"/>
        <v>0</v>
      </c>
      <c r="K47" s="75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6"/>
  <sheetViews>
    <sheetView showGridLines="0" showZeros="0" rightToLeft="1" topLeftCell="A16" workbookViewId="0">
      <selection activeCell="J46" sqref="J46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21.125" bestFit="1" customWidth="1"/>
    <col min="11" max="12" width="9.875" bestFit="1" customWidth="1"/>
  </cols>
  <sheetData>
    <row r="1" spans="2:13" x14ac:dyDescent="0.2">
      <c r="I1" s="31"/>
    </row>
    <row r="2" spans="2:13" ht="15" x14ac:dyDescent="0.2">
      <c r="B2" s="4" t="s">
        <v>92</v>
      </c>
      <c r="C2" s="32"/>
      <c r="D2" s="32"/>
      <c r="E2" s="32"/>
      <c r="F2" s="32"/>
      <c r="G2" s="33"/>
      <c r="H2" s="33"/>
      <c r="I2" s="34"/>
      <c r="J2" s="32"/>
      <c r="K2" s="32"/>
    </row>
    <row r="3" spans="2:13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3" ht="15" x14ac:dyDescent="0.2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3" ht="15" x14ac:dyDescent="0.2">
      <c r="B5" s="36"/>
      <c r="I5" s="31"/>
    </row>
    <row r="6" spans="2:13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3" ht="15" x14ac:dyDescent="0.25">
      <c r="B7" s="51" t="s">
        <v>47</v>
      </c>
      <c r="C7" s="52"/>
      <c r="D7" s="52"/>
      <c r="E7" s="52"/>
      <c r="F7" s="52"/>
      <c r="G7" s="52"/>
      <c r="H7" s="52"/>
      <c r="I7" s="53"/>
      <c r="J7" s="54"/>
      <c r="K7" s="53"/>
    </row>
    <row r="8" spans="2:13" ht="15" x14ac:dyDescent="0.25">
      <c r="B8" s="55" t="s">
        <v>26</v>
      </c>
      <c r="C8" s="52"/>
      <c r="D8" s="52"/>
      <c r="E8" s="52"/>
      <c r="F8" s="52"/>
      <c r="G8" s="52"/>
      <c r="H8" s="52"/>
      <c r="I8" s="53"/>
      <c r="J8" s="54"/>
      <c r="K8" s="53"/>
    </row>
    <row r="9" spans="2:13" ht="15" x14ac:dyDescent="0.25">
      <c r="B9" s="56" t="s">
        <v>27</v>
      </c>
      <c r="C9" s="52"/>
      <c r="D9" s="52"/>
      <c r="E9" s="52"/>
      <c r="F9" s="52"/>
      <c r="G9" s="52"/>
      <c r="H9" s="52"/>
      <c r="I9" s="53"/>
      <c r="J9" s="54"/>
      <c r="K9" s="53"/>
    </row>
    <row r="10" spans="2:13" ht="15" x14ac:dyDescent="0.25">
      <c r="B10" s="56" t="s">
        <v>48</v>
      </c>
      <c r="C10" s="57"/>
      <c r="D10" s="57"/>
      <c r="E10" s="57"/>
      <c r="F10" s="58"/>
      <c r="G10" s="59"/>
      <c r="H10" s="58"/>
      <c r="I10" s="53"/>
      <c r="J10" s="60"/>
      <c r="K10" s="53"/>
    </row>
    <row r="11" spans="2:13" ht="15" x14ac:dyDescent="0.25">
      <c r="B11" s="56" t="s">
        <v>49</v>
      </c>
      <c r="C11" s="52"/>
      <c r="D11" s="52"/>
      <c r="E11" s="52"/>
      <c r="F11" s="52"/>
      <c r="G11" s="52"/>
      <c r="H11" s="52"/>
      <c r="I11" s="61"/>
      <c r="J11" s="62"/>
      <c r="K11" s="63"/>
    </row>
    <row r="12" spans="2:13" ht="15" x14ac:dyDescent="0.25">
      <c r="B12" s="64" t="s">
        <v>50</v>
      </c>
      <c r="C12" s="66">
        <v>6254</v>
      </c>
      <c r="D12" s="52"/>
      <c r="E12" s="52"/>
      <c r="F12" s="52"/>
      <c r="G12" s="52"/>
      <c r="H12" s="52"/>
      <c r="I12" s="65">
        <v>0</v>
      </c>
      <c r="J12" s="76">
        <v>106225.39244</v>
      </c>
      <c r="K12" s="76">
        <v>0.06</v>
      </c>
    </row>
    <row r="13" spans="2:13" ht="15" x14ac:dyDescent="0.25">
      <c r="B13" s="64" t="s">
        <v>51</v>
      </c>
      <c r="C13" s="66">
        <v>6387</v>
      </c>
      <c r="D13" s="52"/>
      <c r="E13" s="52"/>
      <c r="F13" s="52"/>
      <c r="G13" s="52"/>
      <c r="H13" s="52"/>
      <c r="I13" s="65">
        <v>0</v>
      </c>
      <c r="J13" s="76">
        <v>96421.750060000006</v>
      </c>
      <c r="K13" s="76">
        <v>0.05</v>
      </c>
      <c r="L13" s="82"/>
      <c r="M13" s="82"/>
    </row>
    <row r="14" spans="2:13" x14ac:dyDescent="0.2">
      <c r="B14" s="64" t="s">
        <v>52</v>
      </c>
      <c r="C14" s="66">
        <v>79871</v>
      </c>
      <c r="D14" s="57"/>
      <c r="E14" s="57"/>
      <c r="F14" s="58"/>
      <c r="G14" s="59"/>
      <c r="H14" s="58"/>
      <c r="I14" s="65">
        <v>0</v>
      </c>
      <c r="J14" s="76">
        <v>46672</v>
      </c>
      <c r="K14" s="76">
        <v>0.03</v>
      </c>
      <c r="L14" s="82"/>
      <c r="M14" s="82"/>
    </row>
    <row r="15" spans="2:13" x14ac:dyDescent="0.2">
      <c r="B15" s="64" t="s">
        <v>53</v>
      </c>
      <c r="C15" s="66">
        <v>83519</v>
      </c>
      <c r="D15" s="57"/>
      <c r="E15" s="57"/>
      <c r="F15" s="58"/>
      <c r="G15" s="59"/>
      <c r="H15" s="58"/>
      <c r="I15" s="65">
        <v>0</v>
      </c>
      <c r="J15" s="76">
        <v>1.0000000000000001E-5</v>
      </c>
      <c r="K15" s="76">
        <v>0</v>
      </c>
      <c r="L15" s="82"/>
      <c r="M15" s="82"/>
    </row>
    <row r="16" spans="2:13" x14ac:dyDescent="0.2">
      <c r="B16" s="64" t="s">
        <v>54</v>
      </c>
      <c r="C16" s="66">
        <v>83501</v>
      </c>
      <c r="D16" s="57"/>
      <c r="E16" s="57"/>
      <c r="F16" s="58"/>
      <c r="G16" s="59"/>
      <c r="H16" s="58"/>
      <c r="I16" s="65">
        <v>0</v>
      </c>
      <c r="J16" s="76">
        <v>3630</v>
      </c>
      <c r="K16" s="76">
        <v>0</v>
      </c>
      <c r="L16" s="82"/>
      <c r="M16" s="82"/>
    </row>
    <row r="17" spans="2:13" x14ac:dyDescent="0.2">
      <c r="B17" s="64" t="s">
        <v>55</v>
      </c>
      <c r="C17" s="66">
        <v>23093</v>
      </c>
      <c r="D17" s="57"/>
      <c r="E17" s="57"/>
      <c r="F17" s="58"/>
      <c r="G17" s="59"/>
      <c r="H17" s="58"/>
      <c r="I17" s="65">
        <v>0</v>
      </c>
      <c r="J17" s="76">
        <v>1E-4</v>
      </c>
      <c r="K17" s="76">
        <v>0</v>
      </c>
      <c r="L17" s="82"/>
      <c r="M17" s="82"/>
    </row>
    <row r="18" spans="2:13" x14ac:dyDescent="0.2">
      <c r="B18" s="64" t="s">
        <v>56</v>
      </c>
      <c r="C18" s="66">
        <v>45153</v>
      </c>
      <c r="D18" s="57"/>
      <c r="E18" s="57"/>
      <c r="F18" s="58"/>
      <c r="G18" s="59"/>
      <c r="H18" s="58"/>
      <c r="I18" s="65">
        <v>100</v>
      </c>
      <c r="J18" s="76">
        <v>1.0000000000000001E-5</v>
      </c>
      <c r="K18" s="76">
        <v>0</v>
      </c>
      <c r="L18" s="82"/>
      <c r="M18" s="82"/>
    </row>
    <row r="19" spans="2:13" x14ac:dyDescent="0.2">
      <c r="B19" s="64" t="s">
        <v>57</v>
      </c>
      <c r="C19" s="66">
        <v>36483</v>
      </c>
      <c r="D19" s="46"/>
      <c r="E19" s="46"/>
      <c r="F19" s="46"/>
      <c r="G19" s="46"/>
      <c r="H19" s="46"/>
      <c r="I19" s="65">
        <v>0</v>
      </c>
      <c r="J19" s="76">
        <v>165867.48749999999</v>
      </c>
      <c r="K19" s="76">
        <v>0.09</v>
      </c>
      <c r="L19" s="82"/>
      <c r="M19" s="82"/>
    </row>
    <row r="20" spans="2:13" ht="15" x14ac:dyDescent="0.25">
      <c r="B20" s="64" t="s">
        <v>84</v>
      </c>
      <c r="C20" s="66">
        <v>51078</v>
      </c>
      <c r="D20" s="52"/>
      <c r="E20" s="46"/>
      <c r="F20" s="46"/>
      <c r="G20" s="46"/>
      <c r="H20" s="46"/>
      <c r="I20" s="65"/>
      <c r="J20" s="81">
        <v>206480.58677000002</v>
      </c>
      <c r="K20" s="76">
        <v>0.11</v>
      </c>
      <c r="L20" s="82"/>
      <c r="M20" s="82"/>
    </row>
    <row r="21" spans="2:13" x14ac:dyDescent="0.2">
      <c r="B21" s="64" t="s">
        <v>58</v>
      </c>
      <c r="C21" s="66">
        <v>60413309</v>
      </c>
      <c r="D21" s="46"/>
      <c r="E21" s="46"/>
      <c r="F21" s="46"/>
      <c r="G21" s="46"/>
      <c r="H21" s="46"/>
      <c r="I21" s="65">
        <v>0</v>
      </c>
      <c r="J21" s="76">
        <v>542.81833999999992</v>
      </c>
      <c r="K21" s="76">
        <v>0</v>
      </c>
      <c r="L21" s="82"/>
      <c r="M21" s="82"/>
    </row>
    <row r="22" spans="2:13" x14ac:dyDescent="0.2">
      <c r="B22" s="64" t="s">
        <v>59</v>
      </c>
      <c r="C22" s="66">
        <v>61001889</v>
      </c>
      <c r="D22" s="46"/>
      <c r="E22" s="46"/>
      <c r="F22" s="46"/>
      <c r="G22" s="46"/>
      <c r="H22" s="46"/>
      <c r="I22" s="65">
        <v>0</v>
      </c>
      <c r="J22" s="76">
        <v>11427.85814</v>
      </c>
      <c r="K22" s="76">
        <v>0.01</v>
      </c>
      <c r="L22" s="82"/>
      <c r="M22" s="82"/>
    </row>
    <row r="23" spans="2:13" x14ac:dyDescent="0.2">
      <c r="B23" s="64" t="s">
        <v>60</v>
      </c>
      <c r="C23" s="66">
        <v>61001897</v>
      </c>
      <c r="D23" s="46"/>
      <c r="E23" s="46"/>
      <c r="F23" s="46"/>
      <c r="G23" s="46"/>
      <c r="H23" s="46"/>
      <c r="I23" s="65">
        <v>0</v>
      </c>
      <c r="J23" s="76">
        <v>26505.510100000003</v>
      </c>
      <c r="K23" s="76">
        <v>0.01</v>
      </c>
      <c r="L23" s="82"/>
      <c r="M23" s="82"/>
    </row>
    <row r="24" spans="2:13" x14ac:dyDescent="0.2">
      <c r="B24" s="64" t="s">
        <v>61</v>
      </c>
      <c r="C24" s="66">
        <v>61001905</v>
      </c>
      <c r="D24" s="46"/>
      <c r="E24" s="46"/>
      <c r="F24" s="46"/>
      <c r="G24" s="46"/>
      <c r="H24" s="46"/>
      <c r="I24" s="65">
        <v>0</v>
      </c>
      <c r="J24" s="76">
        <v>57714.278880000005</v>
      </c>
      <c r="K24" s="76">
        <v>0.03</v>
      </c>
      <c r="L24" s="82"/>
      <c r="M24" s="82"/>
    </row>
    <row r="25" spans="2:13" x14ac:dyDescent="0.2">
      <c r="B25" s="64" t="s">
        <v>62</v>
      </c>
      <c r="C25" s="66">
        <v>60374576</v>
      </c>
      <c r="D25" s="46"/>
      <c r="E25" s="46"/>
      <c r="F25" s="46"/>
      <c r="G25" s="46"/>
      <c r="H25" s="46"/>
      <c r="I25" s="65">
        <v>0</v>
      </c>
      <c r="J25" s="76">
        <v>1383.8028300000001</v>
      </c>
      <c r="K25" s="76">
        <v>0.01</v>
      </c>
      <c r="L25" s="82"/>
      <c r="M25" s="82"/>
    </row>
    <row r="26" spans="2:13" x14ac:dyDescent="0.2">
      <c r="B26" s="64" t="s">
        <v>63</v>
      </c>
      <c r="C26" s="66">
        <v>60374550</v>
      </c>
      <c r="D26" s="46"/>
      <c r="E26" s="46"/>
      <c r="F26" s="46"/>
      <c r="G26" s="46"/>
      <c r="H26" s="46"/>
      <c r="I26" s="65">
        <v>0</v>
      </c>
      <c r="J26" s="76">
        <v>36003.928909999995</v>
      </c>
      <c r="K26" s="76">
        <v>0.02</v>
      </c>
      <c r="L26" s="82"/>
      <c r="M26" s="82"/>
    </row>
    <row r="27" spans="2:13" x14ac:dyDescent="0.2">
      <c r="B27" s="87" t="s">
        <v>64</v>
      </c>
      <c r="C27" s="66">
        <v>60413333</v>
      </c>
      <c r="D27" s="46"/>
      <c r="E27" s="46"/>
      <c r="F27" s="46"/>
      <c r="G27" s="46"/>
      <c r="H27" s="46"/>
      <c r="I27" s="65">
        <v>0</v>
      </c>
      <c r="J27" s="76">
        <v>21910.007799999999</v>
      </c>
      <c r="K27" s="76">
        <v>0.01</v>
      </c>
      <c r="L27" s="82"/>
      <c r="M27" s="82"/>
    </row>
    <row r="28" spans="2:13" x14ac:dyDescent="0.2">
      <c r="B28" s="87" t="s">
        <v>65</v>
      </c>
      <c r="C28" s="66">
        <v>60413325</v>
      </c>
      <c r="D28" s="46"/>
      <c r="E28" s="46"/>
      <c r="F28" s="46"/>
      <c r="G28" s="46"/>
      <c r="H28" s="46"/>
      <c r="I28" s="65">
        <v>0</v>
      </c>
      <c r="J28" s="76">
        <v>1348.9766399999999</v>
      </c>
      <c r="K28" s="76">
        <v>0</v>
      </c>
      <c r="L28" s="82"/>
      <c r="M28" s="82"/>
    </row>
    <row r="29" spans="2:13" x14ac:dyDescent="0.2">
      <c r="B29" s="87" t="s">
        <v>66</v>
      </c>
      <c r="C29" s="66">
        <v>60380565</v>
      </c>
      <c r="D29" s="46"/>
      <c r="E29" s="46"/>
      <c r="F29" s="46"/>
      <c r="G29" s="46"/>
      <c r="H29" s="46"/>
      <c r="I29" s="65">
        <v>0</v>
      </c>
      <c r="J29" s="76">
        <v>3294.22964</v>
      </c>
      <c r="K29" s="76">
        <v>0</v>
      </c>
      <c r="L29" s="82"/>
      <c r="M29" s="82"/>
    </row>
    <row r="30" spans="2:13" x14ac:dyDescent="0.2">
      <c r="B30" s="87" t="s">
        <v>67</v>
      </c>
      <c r="C30" s="66">
        <v>60380573</v>
      </c>
      <c r="D30" s="46"/>
      <c r="E30" s="46"/>
      <c r="F30" s="46"/>
      <c r="G30" s="46"/>
      <c r="H30" s="46"/>
      <c r="I30" s="65">
        <v>0</v>
      </c>
      <c r="J30" s="76">
        <v>9044.0933000000005</v>
      </c>
      <c r="K30" s="76">
        <v>0</v>
      </c>
      <c r="L30" s="82"/>
      <c r="M30" s="82"/>
    </row>
    <row r="31" spans="2:13" x14ac:dyDescent="0.2">
      <c r="B31" s="87" t="s">
        <v>68</v>
      </c>
      <c r="C31" s="66">
        <v>60418993</v>
      </c>
      <c r="D31" s="46"/>
      <c r="E31" s="46"/>
      <c r="F31" s="46"/>
      <c r="G31" s="46"/>
      <c r="H31" s="46"/>
      <c r="I31" s="65">
        <v>0</v>
      </c>
      <c r="J31" s="76">
        <v>123212.51659</v>
      </c>
      <c r="K31" s="76">
        <v>0.06</v>
      </c>
      <c r="L31" s="82"/>
      <c r="M31" s="82"/>
    </row>
    <row r="32" spans="2:13" x14ac:dyDescent="0.2">
      <c r="B32" s="87" t="s">
        <v>87</v>
      </c>
      <c r="C32" s="66">
        <v>62008644</v>
      </c>
      <c r="D32" s="46"/>
      <c r="E32" s="46"/>
      <c r="F32" s="46"/>
      <c r="G32" s="46"/>
      <c r="H32" s="46"/>
      <c r="I32" s="65">
        <v>0</v>
      </c>
      <c r="J32" s="76">
        <f>21994452.09/1000</f>
        <v>21994.452089999999</v>
      </c>
      <c r="K32" s="76">
        <v>0.01</v>
      </c>
      <c r="L32" s="82"/>
      <c r="M32" s="82"/>
    </row>
    <row r="33" spans="2:13" x14ac:dyDescent="0.2">
      <c r="B33" s="87" t="s">
        <v>69</v>
      </c>
      <c r="C33" s="66">
        <v>60409380</v>
      </c>
      <c r="D33" s="46"/>
      <c r="E33" s="46"/>
      <c r="F33" s="46"/>
      <c r="G33" s="46"/>
      <c r="H33" s="46"/>
      <c r="I33" s="65">
        <v>0</v>
      </c>
      <c r="J33" s="76">
        <v>31742.295489999997</v>
      </c>
      <c r="K33" s="76">
        <v>0.02</v>
      </c>
      <c r="L33" s="82"/>
      <c r="M33" s="82"/>
    </row>
    <row r="34" spans="2:13" x14ac:dyDescent="0.2">
      <c r="B34" s="87" t="s">
        <v>70</v>
      </c>
      <c r="C34" s="66">
        <v>60418985</v>
      </c>
      <c r="D34" s="46"/>
      <c r="E34" s="46"/>
      <c r="F34" s="46"/>
      <c r="G34" s="46"/>
      <c r="H34" s="46"/>
      <c r="I34" s="65">
        <v>0</v>
      </c>
      <c r="J34" s="76">
        <v>66403.645820000005</v>
      </c>
      <c r="K34" s="76">
        <v>0.03</v>
      </c>
      <c r="L34" s="82"/>
      <c r="M34" s="82"/>
    </row>
    <row r="35" spans="2:13" x14ac:dyDescent="0.2">
      <c r="B35" s="87" t="s">
        <v>71</v>
      </c>
      <c r="C35" s="66">
        <v>7894563</v>
      </c>
      <c r="D35" s="46"/>
      <c r="E35" s="46"/>
      <c r="F35" s="46"/>
      <c r="G35" s="46"/>
      <c r="H35" s="46"/>
      <c r="I35" s="65">
        <v>0</v>
      </c>
      <c r="J35" s="76">
        <v>1.9000000000000001E-4</v>
      </c>
      <c r="K35" s="76">
        <v>0</v>
      </c>
      <c r="L35" s="82"/>
      <c r="M35" s="82"/>
    </row>
    <row r="36" spans="2:13" x14ac:dyDescent="0.2">
      <c r="B36" s="87" t="s">
        <v>72</v>
      </c>
      <c r="C36" s="66">
        <v>7894561</v>
      </c>
      <c r="D36" s="46"/>
      <c r="E36" s="46"/>
      <c r="F36" s="46"/>
      <c r="G36" s="46"/>
      <c r="H36" s="46"/>
      <c r="I36" s="65">
        <v>0</v>
      </c>
      <c r="J36" s="76">
        <v>2.5000000000000001E-4</v>
      </c>
      <c r="K36" s="76">
        <v>0</v>
      </c>
      <c r="L36" s="82"/>
      <c r="M36" s="82"/>
    </row>
    <row r="37" spans="2:13" x14ac:dyDescent="0.2">
      <c r="B37" s="87" t="s">
        <v>88</v>
      </c>
      <c r="C37" s="66">
        <v>7894577</v>
      </c>
      <c r="D37" s="46"/>
      <c r="E37" s="46"/>
      <c r="F37" s="46"/>
      <c r="G37" s="46"/>
      <c r="H37" s="46"/>
      <c r="I37" s="65">
        <v>0</v>
      </c>
      <c r="J37" s="76">
        <f>42074233.46/1000</f>
        <v>42074.233460000003</v>
      </c>
      <c r="K37" s="76">
        <v>0.02</v>
      </c>
      <c r="L37" s="82"/>
      <c r="M37" s="82"/>
    </row>
    <row r="38" spans="2:13" x14ac:dyDescent="0.2">
      <c r="B38" s="87" t="s">
        <v>74</v>
      </c>
      <c r="C38" s="66" t="s">
        <v>75</v>
      </c>
      <c r="D38" s="46"/>
      <c r="E38" s="46"/>
      <c r="F38" s="46"/>
      <c r="G38" s="46"/>
      <c r="H38" s="46"/>
      <c r="I38" s="65"/>
      <c r="J38" s="65">
        <v>99132.24626</v>
      </c>
      <c r="K38" s="76">
        <v>0.05</v>
      </c>
      <c r="L38" s="82"/>
      <c r="M38" s="82"/>
    </row>
    <row r="39" spans="2:13" x14ac:dyDescent="0.2">
      <c r="B39" s="87" t="s">
        <v>76</v>
      </c>
      <c r="C39" s="66" t="s">
        <v>77</v>
      </c>
      <c r="D39" s="46"/>
      <c r="E39" s="46"/>
      <c r="F39" s="46"/>
      <c r="G39" s="46"/>
      <c r="H39" s="46"/>
      <c r="I39" s="65"/>
      <c r="J39" s="65">
        <v>68207.584459999998</v>
      </c>
      <c r="K39" s="76">
        <v>0.04</v>
      </c>
      <c r="L39" s="82"/>
      <c r="M39" s="82"/>
    </row>
    <row r="40" spans="2:13" x14ac:dyDescent="0.2">
      <c r="B40" s="87" t="s">
        <v>78</v>
      </c>
      <c r="C40" s="66" t="s">
        <v>79</v>
      </c>
      <c r="D40" s="46"/>
      <c r="E40" s="46"/>
      <c r="F40" s="46"/>
      <c r="G40" s="46"/>
      <c r="H40" s="46"/>
      <c r="I40" s="65"/>
      <c r="J40" s="65">
        <v>2491.8780000000002</v>
      </c>
      <c r="K40" s="76">
        <v>0</v>
      </c>
      <c r="L40" s="82"/>
      <c r="M40" s="82"/>
    </row>
    <row r="41" spans="2:13" x14ac:dyDescent="0.2">
      <c r="B41" s="87" t="s">
        <v>80</v>
      </c>
      <c r="C41" s="66" t="s">
        <v>81</v>
      </c>
      <c r="D41" s="46"/>
      <c r="E41" s="46"/>
      <c r="F41" s="46"/>
      <c r="G41" s="46"/>
      <c r="H41" s="46"/>
      <c r="I41" s="65"/>
      <c r="J41" s="65">
        <v>19745.569660000001</v>
      </c>
      <c r="K41" s="76">
        <v>0.01</v>
      </c>
      <c r="L41" s="82"/>
      <c r="M41" s="82"/>
    </row>
    <row r="42" spans="2:13" x14ac:dyDescent="0.2">
      <c r="B42" s="87" t="s">
        <v>82</v>
      </c>
      <c r="C42" s="66" t="s">
        <v>83</v>
      </c>
      <c r="D42" s="46"/>
      <c r="E42" s="46"/>
      <c r="F42" s="46"/>
      <c r="G42" s="46"/>
      <c r="H42" s="46"/>
      <c r="I42" s="65"/>
      <c r="J42" s="65">
        <v>51242.597460000005</v>
      </c>
      <c r="K42" s="76">
        <v>0.03</v>
      </c>
      <c r="L42" s="82"/>
      <c r="M42" s="82"/>
    </row>
    <row r="43" spans="2:13" ht="15" x14ac:dyDescent="0.25">
      <c r="B43" s="87" t="s">
        <v>85</v>
      </c>
      <c r="C43" s="57">
        <v>62008610</v>
      </c>
      <c r="D43" s="52"/>
      <c r="E43" s="46"/>
      <c r="F43" s="46"/>
      <c r="G43" s="46"/>
      <c r="H43" s="46"/>
      <c r="I43" s="65"/>
      <c r="J43" s="81">
        <v>101208.64943</v>
      </c>
      <c r="K43" s="76">
        <v>0.05</v>
      </c>
      <c r="L43" s="82"/>
      <c r="M43" s="82"/>
    </row>
    <row r="44" spans="2:13" ht="15" x14ac:dyDescent="0.25">
      <c r="B44" s="64" t="s">
        <v>86</v>
      </c>
      <c r="C44" s="57">
        <v>62009980</v>
      </c>
      <c r="D44" s="52"/>
      <c r="E44" s="46"/>
      <c r="F44" s="46"/>
      <c r="G44" s="46"/>
      <c r="H44" s="46"/>
      <c r="I44" s="65"/>
      <c r="J44" s="81">
        <v>236483.82497999998</v>
      </c>
      <c r="K44" s="76">
        <v>0.13</v>
      </c>
      <c r="L44" s="82"/>
      <c r="M44" s="82"/>
    </row>
    <row r="45" spans="2:13" ht="15" x14ac:dyDescent="0.25">
      <c r="B45" s="68" t="s">
        <v>73</v>
      </c>
      <c r="C45" s="52"/>
      <c r="D45" s="52"/>
      <c r="E45" s="52"/>
      <c r="F45" s="52"/>
      <c r="G45" s="52"/>
      <c r="H45" s="52"/>
      <c r="I45" s="69"/>
      <c r="J45" s="70">
        <f>SUM(J12:J44)</f>
        <v>1658412.2156100003</v>
      </c>
      <c r="K45" s="70">
        <f>SUM(K12:K44)</f>
        <v>0.88000000000000023</v>
      </c>
      <c r="L45" s="82"/>
    </row>
    <row r="46" spans="2:13" ht="18" x14ac:dyDescent="0.25">
      <c r="B46" s="39"/>
      <c r="I46" s="50"/>
      <c r="J46" s="86"/>
      <c r="K46" s="50"/>
      <c r="L46" s="82"/>
    </row>
    <row r="47" spans="2:13" ht="18" x14ac:dyDescent="0.25">
      <c r="I47" s="50"/>
      <c r="J47" s="50"/>
      <c r="K47" s="50"/>
    </row>
    <row r="48" spans="2:13" ht="18" x14ac:dyDescent="0.25">
      <c r="I48" s="50"/>
      <c r="J48" s="50"/>
      <c r="K48" s="50"/>
    </row>
    <row r="49" spans="9:11" ht="18" x14ac:dyDescent="0.25">
      <c r="I49" s="50"/>
      <c r="J49" s="50"/>
      <c r="K49" s="50"/>
    </row>
    <row r="50" spans="9:11" ht="18" x14ac:dyDescent="0.25">
      <c r="I50" s="50"/>
      <c r="J50" s="50"/>
      <c r="K50" s="50"/>
    </row>
    <row r="51" spans="9:11" ht="18" x14ac:dyDescent="0.25">
      <c r="I51" s="50"/>
      <c r="J51" s="50"/>
      <c r="K51" s="50"/>
    </row>
    <row r="52" spans="9:11" ht="18" x14ac:dyDescent="0.25">
      <c r="I52" s="50"/>
      <c r="J52" s="50"/>
      <c r="K52" s="50"/>
    </row>
    <row r="53" spans="9:11" ht="18" x14ac:dyDescent="0.25">
      <c r="I53" s="50"/>
      <c r="J53" s="50"/>
      <c r="K53" s="50"/>
    </row>
    <row r="54" spans="9:11" ht="18" x14ac:dyDescent="0.25">
      <c r="I54" s="50"/>
      <c r="J54" s="50"/>
      <c r="K54" s="50"/>
    </row>
    <row r="55" spans="9:11" ht="18" x14ac:dyDescent="0.25">
      <c r="I55" s="50"/>
      <c r="J55" s="50"/>
      <c r="K55" s="50"/>
    </row>
    <row r="56" spans="9:11" ht="18" x14ac:dyDescent="0.25">
      <c r="I56" s="50"/>
      <c r="J56" s="50"/>
      <c r="K56" s="50"/>
    </row>
    <row r="57" spans="9:11" ht="18" x14ac:dyDescent="0.25">
      <c r="I57" s="50"/>
      <c r="J57" s="50"/>
      <c r="K57" s="50"/>
    </row>
    <row r="58" spans="9:11" ht="18" x14ac:dyDescent="0.25">
      <c r="I58" s="50"/>
      <c r="J58" s="50"/>
      <c r="K58" s="50"/>
    </row>
    <row r="59" spans="9:11" ht="18" x14ac:dyDescent="0.25">
      <c r="I59" s="50"/>
      <c r="J59" s="50"/>
      <c r="K59" s="50"/>
    </row>
    <row r="60" spans="9:11" ht="18" x14ac:dyDescent="0.25">
      <c r="I60" s="50"/>
      <c r="J60" s="50"/>
      <c r="K60" s="50"/>
    </row>
    <row r="61" spans="9:11" ht="18" x14ac:dyDescent="0.25">
      <c r="I61" s="50"/>
      <c r="J61" s="50"/>
      <c r="K61" s="50"/>
    </row>
    <row r="62" spans="9:11" ht="18" x14ac:dyDescent="0.25">
      <c r="I62" s="50"/>
      <c r="J62" s="50"/>
      <c r="K62" s="50"/>
    </row>
    <row r="63" spans="9:11" ht="18" x14ac:dyDescent="0.25">
      <c r="I63" s="50"/>
      <c r="J63" s="50"/>
      <c r="K63" s="50"/>
    </row>
    <row r="64" spans="9:11" ht="18" x14ac:dyDescent="0.25">
      <c r="I64" s="50"/>
      <c r="J64" s="50"/>
      <c r="K64" s="50"/>
    </row>
    <row r="65" spans="9:11" ht="18" x14ac:dyDescent="0.25">
      <c r="I65" s="50"/>
      <c r="J65" s="50"/>
      <c r="K65" s="50"/>
    </row>
    <row r="66" spans="9:11" ht="18" x14ac:dyDescent="0.25">
      <c r="I66" s="50"/>
      <c r="J66" s="50"/>
      <c r="K66" s="50"/>
    </row>
    <row r="67" spans="9:11" ht="18" x14ac:dyDescent="0.25">
      <c r="I67" s="50"/>
      <c r="J67" s="50"/>
      <c r="K67" s="50"/>
    </row>
    <row r="68" spans="9:11" ht="18" x14ac:dyDescent="0.25">
      <c r="I68" s="50"/>
      <c r="J68" s="50"/>
      <c r="K68" s="50"/>
    </row>
    <row r="69" spans="9:11" ht="18" x14ac:dyDescent="0.25">
      <c r="I69" s="50"/>
      <c r="J69" s="50"/>
      <c r="K69" s="50"/>
    </row>
    <row r="70" spans="9:11" ht="18" x14ac:dyDescent="0.25">
      <c r="I70" s="50"/>
      <c r="J70" s="50"/>
      <c r="K70" s="50"/>
    </row>
    <row r="71" spans="9:11" ht="18" x14ac:dyDescent="0.25">
      <c r="I71" s="50"/>
      <c r="J71" s="50"/>
      <c r="K71" s="50"/>
    </row>
    <row r="72" spans="9:11" ht="18" x14ac:dyDescent="0.25">
      <c r="I72" s="50"/>
      <c r="J72" s="50"/>
      <c r="K72" s="50"/>
    </row>
    <row r="73" spans="9:11" ht="18" x14ac:dyDescent="0.25">
      <c r="I73" s="50"/>
      <c r="J73" s="50"/>
      <c r="K73" s="50"/>
    </row>
    <row r="74" spans="9:11" ht="18" x14ac:dyDescent="0.25">
      <c r="I74" s="50"/>
      <c r="J74" s="50"/>
      <c r="K74" s="50"/>
    </row>
    <row r="75" spans="9:11" ht="18" x14ac:dyDescent="0.25">
      <c r="I75" s="50"/>
      <c r="J75" s="50"/>
      <c r="K75" s="50"/>
    </row>
    <row r="76" spans="9:11" ht="18" x14ac:dyDescent="0.25">
      <c r="I76" s="50"/>
      <c r="J76" s="50"/>
      <c r="K76" s="50"/>
    </row>
    <row r="77" spans="9:11" ht="18" x14ac:dyDescent="0.25">
      <c r="I77" s="50"/>
      <c r="J77" s="50"/>
      <c r="K77" s="50"/>
    </row>
    <row r="78" spans="9:11" ht="18" x14ac:dyDescent="0.25">
      <c r="I78" s="50"/>
      <c r="J78" s="50"/>
    </row>
    <row r="79" spans="9:11" ht="18" x14ac:dyDescent="0.25">
      <c r="I79" s="50"/>
    </row>
    <row r="80" spans="9:11" ht="18" x14ac:dyDescent="0.25">
      <c r="I80" s="50"/>
    </row>
    <row r="81" spans="9:9" ht="18" x14ac:dyDescent="0.25">
      <c r="I81" s="50"/>
    </row>
    <row r="82" spans="9:9" ht="18" x14ac:dyDescent="0.25">
      <c r="I82" s="50"/>
    </row>
    <row r="83" spans="9:9" ht="18" x14ac:dyDescent="0.25">
      <c r="I83" s="50"/>
    </row>
    <row r="84" spans="9:9" ht="18" x14ac:dyDescent="0.25">
      <c r="I84" s="50"/>
    </row>
    <row r="85" spans="9:9" ht="18" x14ac:dyDescent="0.25">
      <c r="I85" s="50"/>
    </row>
    <row r="86" spans="9:9" ht="18" x14ac:dyDescent="0.25">
      <c r="I86" s="50"/>
    </row>
    <row r="87" spans="9:9" ht="18" x14ac:dyDescent="0.25">
      <c r="I87" s="50"/>
    </row>
    <row r="88" spans="9:9" ht="18" x14ac:dyDescent="0.25">
      <c r="I88" s="50"/>
    </row>
    <row r="89" spans="9:9" ht="18" x14ac:dyDescent="0.25">
      <c r="I89" s="50"/>
    </row>
    <row r="90" spans="9:9" ht="18" x14ac:dyDescent="0.25">
      <c r="I90" s="50"/>
    </row>
    <row r="91" spans="9:9" ht="18" x14ac:dyDescent="0.25">
      <c r="I91" s="50"/>
    </row>
    <row r="92" spans="9:9" ht="18" x14ac:dyDescent="0.25">
      <c r="I92" s="50"/>
    </row>
    <row r="93" spans="9:9" ht="18" x14ac:dyDescent="0.25">
      <c r="I93" s="50"/>
    </row>
    <row r="94" spans="9:9" ht="18" x14ac:dyDescent="0.25">
      <c r="I94" s="50"/>
    </row>
    <row r="95" spans="9:9" ht="18" x14ac:dyDescent="0.25">
      <c r="I95" s="50"/>
    </row>
    <row r="96" spans="9:9" ht="18" x14ac:dyDescent="0.25">
      <c r="I96" s="50"/>
    </row>
    <row r="97" spans="9:9" ht="18" x14ac:dyDescent="0.25">
      <c r="I97" s="50"/>
    </row>
    <row r="98" spans="9:9" ht="18" x14ac:dyDescent="0.25">
      <c r="I98" s="50"/>
    </row>
    <row r="99" spans="9:9" ht="18" x14ac:dyDescent="0.25">
      <c r="I99" s="50"/>
    </row>
    <row r="100" spans="9:9" ht="18" x14ac:dyDescent="0.25">
      <c r="I100" s="50"/>
    </row>
    <row r="101" spans="9:9" ht="18" x14ac:dyDescent="0.25">
      <c r="I101" s="50"/>
    </row>
    <row r="102" spans="9:9" ht="18" x14ac:dyDescent="0.25">
      <c r="I102" s="50"/>
    </row>
    <row r="103" spans="9:9" ht="18" x14ac:dyDescent="0.25">
      <c r="I103" s="50"/>
    </row>
    <row r="104" spans="9:9" ht="18" x14ac:dyDescent="0.25">
      <c r="I104" s="50"/>
    </row>
    <row r="105" spans="9:9" ht="18" x14ac:dyDescent="0.25">
      <c r="I105" s="50"/>
    </row>
    <row r="106" spans="9:9" ht="18" x14ac:dyDescent="0.25">
      <c r="I106" s="50"/>
    </row>
    <row r="107" spans="9:9" ht="18" x14ac:dyDescent="0.25">
      <c r="I107" s="50"/>
    </row>
    <row r="108" spans="9:9" ht="18" x14ac:dyDescent="0.25">
      <c r="I108" s="50"/>
    </row>
    <row r="109" spans="9:9" ht="18" x14ac:dyDescent="0.25">
      <c r="I109" s="50"/>
    </row>
    <row r="110" spans="9:9" ht="18" x14ac:dyDescent="0.25">
      <c r="I110" s="50"/>
    </row>
    <row r="111" spans="9:9" ht="18" x14ac:dyDescent="0.25">
      <c r="I111" s="50"/>
    </row>
    <row r="112" spans="9:9" ht="18" x14ac:dyDescent="0.25">
      <c r="I112" s="50"/>
    </row>
    <row r="113" spans="9:9" ht="18" x14ac:dyDescent="0.25">
      <c r="I113" s="50"/>
    </row>
    <row r="114" spans="9:9" ht="18" x14ac:dyDescent="0.25">
      <c r="I114" s="50"/>
    </row>
    <row r="115" spans="9:9" ht="18" x14ac:dyDescent="0.25">
      <c r="I115" s="50"/>
    </row>
    <row r="116" spans="9:9" ht="18" x14ac:dyDescent="0.25">
      <c r="I116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 x14ac:dyDescent="0.2">
      <c r="B2" s="2" t="s">
        <v>28</v>
      </c>
      <c r="C2" s="40"/>
      <c r="D2" s="3"/>
      <c r="E2" s="3"/>
    </row>
    <row r="3" spans="2:9" ht="15" x14ac:dyDescent="0.2">
      <c r="B3" s="2" t="s">
        <v>94</v>
      </c>
      <c r="C3" s="40"/>
      <c r="D3" s="3"/>
      <c r="E3" s="3"/>
      <c r="F3" s="41"/>
      <c r="G3" s="41"/>
      <c r="H3" s="41"/>
      <c r="I3" s="41"/>
    </row>
    <row r="4" spans="2:9" ht="15" x14ac:dyDescent="0.2">
      <c r="B4" s="4" t="str">
        <f>'נספח 1'!B6</f>
        <v xml:space="preserve">מבטחים מוסד לביטוח סוציאלי של העובדים בעמ בניהול מיוחד </v>
      </c>
      <c r="C4" s="40"/>
      <c r="D4" s="3"/>
      <c r="E4" s="3"/>
      <c r="F4" s="41"/>
      <c r="G4" s="41"/>
      <c r="H4" s="41"/>
      <c r="I4" s="41"/>
    </row>
    <row r="5" spans="2:9" ht="15" x14ac:dyDescent="0.2">
      <c r="B5" s="4" t="str">
        <f>'נספח 1'!B7</f>
        <v>מספר אישור: 316</v>
      </c>
      <c r="C5" s="40"/>
      <c r="D5" s="3"/>
      <c r="E5" s="3"/>
      <c r="F5" s="41"/>
      <c r="G5" s="41"/>
      <c r="H5" s="41"/>
      <c r="I5" s="41"/>
    </row>
    <row r="6" spans="2:9" ht="15" x14ac:dyDescent="0.2">
      <c r="B6" s="42"/>
      <c r="C6" s="40"/>
      <c r="D6" s="3"/>
      <c r="E6" s="3"/>
      <c r="F6" s="41"/>
      <c r="G6" s="41"/>
      <c r="H6" s="41"/>
      <c r="I6" s="41"/>
    </row>
    <row r="7" spans="2:9" ht="51" x14ac:dyDescent="0.2">
      <c r="B7" s="43" t="s">
        <v>29</v>
      </c>
      <c r="C7" s="43" t="s">
        <v>17</v>
      </c>
      <c r="D7" s="43" t="s">
        <v>30</v>
      </c>
      <c r="E7" s="43" t="s">
        <v>31</v>
      </c>
    </row>
    <row r="8" spans="2:9" x14ac:dyDescent="0.2">
      <c r="B8" s="46"/>
      <c r="C8" s="46"/>
      <c r="D8" s="46"/>
      <c r="E8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9.875" bestFit="1" customWidth="1"/>
  </cols>
  <sheetData>
    <row r="2" spans="1:9" ht="15" x14ac:dyDescent="0.2">
      <c r="A2" s="1"/>
      <c r="B2" s="4" t="s">
        <v>89</v>
      </c>
      <c r="C2" s="32"/>
      <c r="D2" s="32"/>
      <c r="E2" s="44"/>
      <c r="F2" s="32"/>
      <c r="G2" s="33"/>
      <c r="H2" s="32"/>
      <c r="I2" s="40"/>
    </row>
    <row r="3" spans="1:9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4"/>
      <c r="F3" s="32"/>
      <c r="G3" s="33"/>
      <c r="H3" s="32"/>
      <c r="I3" s="40"/>
    </row>
    <row r="4" spans="1:9" ht="15" x14ac:dyDescent="0.2">
      <c r="B4" s="4" t="str">
        <f>'נספח 1'!B7</f>
        <v>מספר אישור: 316</v>
      </c>
      <c r="C4" s="32"/>
      <c r="D4" s="32"/>
      <c r="E4" s="44"/>
      <c r="F4" s="32"/>
      <c r="G4" s="33"/>
      <c r="H4" s="32"/>
      <c r="I4" s="40"/>
    </row>
    <row r="5" spans="1:9" ht="51" x14ac:dyDescent="0.2">
      <c r="B5" s="43"/>
      <c r="C5" s="43" t="s">
        <v>32</v>
      </c>
      <c r="D5" s="45" t="s">
        <v>33</v>
      </c>
      <c r="E5" s="45" t="s">
        <v>34</v>
      </c>
      <c r="F5" s="45" t="s">
        <v>35</v>
      </c>
      <c r="G5" s="45" t="s">
        <v>36</v>
      </c>
      <c r="H5" s="45" t="s">
        <v>37</v>
      </c>
      <c r="I5" s="45" t="s">
        <v>38</v>
      </c>
    </row>
    <row r="6" spans="1:9" x14ac:dyDescent="0.2">
      <c r="B6" s="46"/>
      <c r="C6" s="46"/>
      <c r="D6" s="43"/>
      <c r="E6" s="43"/>
      <c r="F6" s="43"/>
      <c r="G6" s="43" t="s">
        <v>5</v>
      </c>
      <c r="H6" s="43" t="s">
        <v>5</v>
      </c>
      <c r="I6" s="43" t="s">
        <v>39</v>
      </c>
    </row>
    <row r="7" spans="1:9" ht="24" customHeight="1" x14ac:dyDescent="0.2">
      <c r="B7" s="80" t="s">
        <v>84</v>
      </c>
      <c r="C7" s="66">
        <v>51078</v>
      </c>
      <c r="D7" s="77">
        <v>43255</v>
      </c>
      <c r="E7" s="46"/>
      <c r="F7" s="46"/>
      <c r="G7" s="46"/>
      <c r="H7" s="54"/>
      <c r="I7" s="84">
        <f>189755534/1000</f>
        <v>189755.53400000001</v>
      </c>
    </row>
    <row r="8" spans="1:9" ht="15" x14ac:dyDescent="0.25">
      <c r="B8" s="67" t="s">
        <v>85</v>
      </c>
      <c r="C8" s="57">
        <v>62008610</v>
      </c>
      <c r="D8" s="77">
        <v>43334</v>
      </c>
      <c r="E8" s="52"/>
      <c r="F8" s="52"/>
      <c r="G8" s="52"/>
      <c r="H8" s="54"/>
      <c r="I8" s="83">
        <f>101101618.125/1000</f>
        <v>101101.61812499999</v>
      </c>
    </row>
    <row r="9" spans="1:9" ht="15" x14ac:dyDescent="0.25">
      <c r="B9" s="67" t="s">
        <v>86</v>
      </c>
      <c r="C9" s="57">
        <v>62009980</v>
      </c>
      <c r="D9" s="77">
        <v>43418</v>
      </c>
      <c r="E9" s="52"/>
      <c r="F9" s="52"/>
      <c r="G9" s="52"/>
      <c r="H9" s="54"/>
      <c r="I9" s="83">
        <f>233329024.75194/1000</f>
        <v>233329.02475194001</v>
      </c>
    </row>
    <row r="10" spans="1:9" ht="15" x14ac:dyDescent="0.25">
      <c r="B10" s="57"/>
      <c r="C10" s="46"/>
      <c r="D10" s="77"/>
      <c r="E10" s="52"/>
      <c r="F10" s="52"/>
      <c r="G10" s="52"/>
      <c r="H10" s="54"/>
      <c r="I10" s="60"/>
    </row>
    <row r="11" spans="1:9" ht="15" x14ac:dyDescent="0.25">
      <c r="B11" s="51" t="s">
        <v>73</v>
      </c>
      <c r="C11" s="52"/>
      <c r="D11" s="78"/>
      <c r="E11" s="51"/>
      <c r="F11" s="51"/>
      <c r="G11" s="51"/>
      <c r="H11" s="79"/>
      <c r="I11" s="62">
        <f>SUM(I7:I10)</f>
        <v>524186.17687694007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 x14ac:dyDescent="0.2">
      <c r="B5" s="2" t="s">
        <v>90</v>
      </c>
      <c r="C5" s="40"/>
      <c r="D5" s="40"/>
      <c r="E5" s="40"/>
      <c r="F5" s="40"/>
      <c r="G5" s="40"/>
      <c r="H5" s="40"/>
    </row>
    <row r="6" spans="2:13" ht="15" x14ac:dyDescent="0.2">
      <c r="B6" s="4" t="str">
        <f>'נספח 1'!B6</f>
        <v xml:space="preserve">מבטחים מוסד לביטוח סוציאלי של העובדים בעמ בניהול מיוחד </v>
      </c>
      <c r="C6" s="40"/>
      <c r="D6" s="40"/>
      <c r="E6" s="40"/>
      <c r="F6" s="40"/>
      <c r="G6" s="40"/>
      <c r="H6" s="40"/>
    </row>
    <row r="7" spans="2:13" ht="15" x14ac:dyDescent="0.2">
      <c r="B7" s="4" t="str">
        <f>'נספח 1'!B7</f>
        <v>מספר אישור: 316</v>
      </c>
      <c r="C7" s="40"/>
      <c r="D7" s="40"/>
      <c r="E7" s="40"/>
      <c r="F7" s="40"/>
      <c r="G7" s="40"/>
      <c r="H7" s="40"/>
    </row>
    <row r="10" spans="2:13" ht="60" x14ac:dyDescent="0.25">
      <c r="B10" s="47"/>
      <c r="C10" s="47" t="s">
        <v>33</v>
      </c>
      <c r="D10" s="48" t="s">
        <v>17</v>
      </c>
      <c r="E10" s="48" t="s">
        <v>23</v>
      </c>
      <c r="F10" s="48" t="s">
        <v>40</v>
      </c>
      <c r="G10" s="48" t="s">
        <v>41</v>
      </c>
      <c r="H10" s="48" t="s">
        <v>42</v>
      </c>
      <c r="I10" s="49"/>
      <c r="J10" s="49"/>
      <c r="K10" s="49"/>
      <c r="L10" s="49"/>
      <c r="M10" s="49"/>
    </row>
    <row r="11" spans="2:13" ht="15" x14ac:dyDescent="0.25">
      <c r="B11" s="47"/>
      <c r="C11" s="47"/>
      <c r="D11" s="47"/>
      <c r="E11" s="47" t="s">
        <v>5</v>
      </c>
      <c r="F11" s="47" t="s">
        <v>4</v>
      </c>
      <c r="G11" s="47" t="s">
        <v>4</v>
      </c>
      <c r="H11" s="47" t="s">
        <v>4</v>
      </c>
      <c r="I11" s="49"/>
      <c r="J11" s="49"/>
      <c r="K11" s="49"/>
      <c r="L11" s="49"/>
      <c r="M11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F16" sqref="F16"/>
    </sheetView>
  </sheetViews>
  <sheetFormatPr defaultRowHeight="14.25" x14ac:dyDescent="0.2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 x14ac:dyDescent="0.2">
      <c r="B6" s="2" t="s">
        <v>91</v>
      </c>
      <c r="C6" s="40"/>
      <c r="D6" s="40"/>
      <c r="E6" s="40"/>
      <c r="F6" s="40"/>
    </row>
    <row r="7" spans="2:8" ht="15" x14ac:dyDescent="0.2">
      <c r="B7" s="4" t="str">
        <f>'נספח 1'!B6</f>
        <v xml:space="preserve">מבטחים מוסד לביטוח סוציאלי של העובדים בעמ בניהול מיוחד </v>
      </c>
      <c r="C7" s="40"/>
      <c r="D7" s="40"/>
      <c r="E7" s="40"/>
      <c r="F7" s="40"/>
    </row>
    <row r="8" spans="2:8" ht="15" x14ac:dyDescent="0.2">
      <c r="B8" s="4" t="str">
        <f>'נספח 1'!B7</f>
        <v>מספר אישור: 316</v>
      </c>
      <c r="C8" s="40"/>
      <c r="D8" s="40"/>
      <c r="E8" s="40"/>
      <c r="F8" s="40"/>
      <c r="G8" s="40"/>
      <c r="H8" s="40"/>
    </row>
    <row r="10" spans="2:8" ht="60" x14ac:dyDescent="0.25">
      <c r="B10" s="47"/>
      <c r="C10" s="47" t="s">
        <v>43</v>
      </c>
      <c r="D10" s="48" t="s">
        <v>17</v>
      </c>
      <c r="E10" s="48" t="s">
        <v>23</v>
      </c>
      <c r="F10" s="48" t="s">
        <v>44</v>
      </c>
      <c r="G10" s="49"/>
    </row>
    <row r="11" spans="2:8" ht="15" x14ac:dyDescent="0.25">
      <c r="B11" s="47"/>
      <c r="C11" s="47"/>
      <c r="D11" s="47"/>
      <c r="E11" s="47" t="s">
        <v>5</v>
      </c>
      <c r="F11" s="47" t="s">
        <v>4</v>
      </c>
      <c r="G11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2019-03-26T08:34:47Z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