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J17" i="3"/>
  <c r="J16" i="3"/>
  <c r="J14" i="3"/>
  <c r="J12" i="3"/>
  <c r="J13" i="3"/>
  <c r="K22" i="3" l="1"/>
  <c r="J22" i="3"/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14" i="2" l="1"/>
  <c r="D14" i="2"/>
  <c r="D24" i="2" s="1"/>
  <c r="C14" i="2"/>
  <c r="C24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<sst xmlns="http://schemas.openxmlformats.org/spreadsheetml/2006/main" count="103" uniqueCount="80">
  <si>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</si>
  <si>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</si>
  <si>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</si>
  <si>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</si>
  <si>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</si>
  <si>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</si>
  <si>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</si>
  <si>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</si>
  <si>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</si>
  <si>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</si>
  <si>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</si>
  <si>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</si>
  <si>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</si>
  <si>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</si>
  <si>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</si>
  <si>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</si>
  <si>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</si>
  <si>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</si>
  <si>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</si>
  <si>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</si>
  <si>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</si>
  <si>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</si>
  <si>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</si>
  <si>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</si>
  <si>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</si>
  <si>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</si>
  <si>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</si>
  <si>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</si>
  <si>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</si>
  <si>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</si>
  <si>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</si>
  <si>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</si>
  <si>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</si>
  <si>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</si>
  <si>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</si>
  <si>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</si>
  <si>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</si>
  <si>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</si>
  <si>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</si>
  <si>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</si>
  <si>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</si>
  <si>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</si>
  <si>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</si>
  <si>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</si>
  <si>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</si>
  <si>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</si>
  <si>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</si>
  <si>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</si>
  <si>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</si>
  <si>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</si>
  <si>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</si>
  <si>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</si>
  <si>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</si>
  <si>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*GAIA COPERFILD - Accrued int- gaia coperfild ivc houston</t>
  </si>
  <si>
    <t>*GAIA COPERFILD HON- gaia coperfild ivc houston</t>
  </si>
  <si>
    <t>*GAIA COPERFILD LOAN- gaia coperfild ivc houston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</si>
  <si>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</si>
  <si>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</si>
  <si>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</si>
  <si>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</si>
  <si>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</si>
  <si>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</si>
  <si>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</si>
  <si>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</si>
  <si>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</si>
  <si>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60413325</t>
  </si>
  <si>
    <t>60380565</t>
  </si>
  <si>
    <t>60380573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</si>
  <si>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</si>
  <si>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</si>
  <si>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</si>
  <si>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</si>
  <si>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</si>
  <si>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</si>
  <si>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נספח 1 - צדדים קשורים- יתרות ועסקאות לשנה המסתיימת ביום  31/12/2018</t>
  </si>
  <si>
    <t>נספח 2 - צדדים קשורים - יתרות השקעה לשנה המסתיימת ביום  31/12/2018</t>
  </si>
  <si>
    <t xml:space="preserve"> לשנה המסתיימת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</si>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</sst>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97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0" fontId="7" fillId="0" borderId="9" xfId="0" applyFont="1" applyFill="1" applyBorder="1"/>
    <xf numFmtId="4" fontId="7" fillId="0" borderId="9" xfId="0" applyNumberFormat="1" applyFont="1" applyFill="1" applyBorder="1"/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4" fontId="6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Zeros="0" rightToLeft="1" tabSelected="1" workbookViewId="0">
      <selection activeCell="G21" sqref="G21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72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5" t="str">
        <f>'נספח 2'!B12</f>
        <v>*A ת.ש.י דרכים מר - IIF</v>
      </c>
      <c r="C14" s="93">
        <f>'נספח 2'!J12</f>
        <v>36453.573960000002</v>
      </c>
      <c r="D14" s="93">
        <f>'נספח 2'!K12</f>
        <v>0.06</v>
      </c>
      <c r="E14" s="92"/>
      <c r="F14" s="92"/>
      <c r="G14" s="92"/>
      <c r="H14" s="92"/>
      <c r="I14" s="92"/>
      <c r="J14" s="92"/>
      <c r="K14" s="29"/>
    </row>
    <row r="15" spans="1:11" ht="15" x14ac:dyDescent="0.25">
      <c r="B15" s="85" t="str">
        <f>'נספח 2'!B13</f>
        <v>*A1 ת.ש.י דרכים מר - IIF</v>
      </c>
      <c r="C15" s="93">
        <f>'נספח 2'!J13</f>
        <v>34307.236560000005</v>
      </c>
      <c r="D15" s="93">
        <f>'נספח 2'!K13</f>
        <v>0.05</v>
      </c>
      <c r="E15" s="92"/>
      <c r="F15" s="92"/>
      <c r="G15" s="92"/>
      <c r="H15" s="92"/>
      <c r="I15" s="92"/>
      <c r="J15" s="92"/>
      <c r="K15" s="29"/>
    </row>
    <row r="16" spans="1:11" ht="15" x14ac:dyDescent="0.25">
      <c r="B16" s="85" t="str">
        <f>'נספח 2'!B14</f>
        <v>הדרי גינת מניות- כללי*</v>
      </c>
      <c r="C16" s="93">
        <f>'נספח 2'!J14</f>
        <v>14050.000019999999</v>
      </c>
      <c r="D16" s="93">
        <f>'נספח 2'!K14</f>
        <v>0.02</v>
      </c>
      <c r="E16" s="92"/>
      <c r="F16" s="92"/>
      <c r="G16" s="92"/>
      <c r="H16" s="92"/>
      <c r="I16" s="92"/>
      <c r="J16" s="92"/>
      <c r="K16" s="29"/>
    </row>
    <row r="17" spans="2:11" ht="29.25" x14ac:dyDescent="0.25">
      <c r="B17" s="85" t="str">
        <f>'נספח 2'!B15</f>
        <v>קג"מ כרמל ניהול השקעות בע"מ- קג"מ כרמל ניהול השקעות בע"מ*</v>
      </c>
      <c r="C17" s="93">
        <f>'נספח 2'!J15</f>
        <v>0</v>
      </c>
      <c r="D17" s="93">
        <f>'נספח 2'!K15</f>
        <v>0</v>
      </c>
      <c r="E17" s="92"/>
      <c r="F17" s="92"/>
      <c r="G17" s="92"/>
      <c r="H17" s="92"/>
      <c r="I17" s="92"/>
      <c r="J17" s="92"/>
      <c r="K17" s="29"/>
    </row>
    <row r="18" spans="2:11" ht="29.25" x14ac:dyDescent="0.25">
      <c r="B18" s="85" t="str">
        <f>'נספח 2'!B16</f>
        <v>*GAIA COPERFILD - Accrued int- gaia coperfild ivc houston</v>
      </c>
      <c r="C18" s="93">
        <f>'נספח 2'!J16</f>
        <v>1348.9766399999999</v>
      </c>
      <c r="D18" s="93">
        <f>'נספח 2'!K16</f>
        <v>0</v>
      </c>
      <c r="E18" s="92"/>
      <c r="F18" s="92"/>
      <c r="G18" s="92"/>
      <c r="H18" s="92"/>
      <c r="I18" s="92"/>
      <c r="J18" s="92"/>
      <c r="K18" s="29"/>
    </row>
    <row r="19" spans="2:11" ht="29.25" x14ac:dyDescent="0.25">
      <c r="B19" s="85" t="str">
        <f>'נספח 2'!B17</f>
        <v>*GAIA COPERFILD HON- gaia coperfild ivc houston</v>
      </c>
      <c r="C19" s="93">
        <f>'נספח 2'!J17</f>
        <v>3294.22964</v>
      </c>
      <c r="D19" s="93">
        <f>'נספח 2'!K17</f>
        <v>0</v>
      </c>
      <c r="E19" s="92"/>
      <c r="F19" s="92"/>
      <c r="G19" s="92"/>
      <c r="H19" s="92"/>
      <c r="I19" s="92"/>
      <c r="J19" s="92"/>
      <c r="K19" s="29"/>
    </row>
    <row r="20" spans="2:11" ht="29.25" x14ac:dyDescent="0.25">
      <c r="B20" s="85" t="str">
        <f>'נספח 2'!B18</f>
        <v>*GAIA COPERFILD LOAN- gaia coperfild ivc houston</v>
      </c>
      <c r="C20" s="93">
        <f>'נספח 2'!J18</f>
        <v>9044.0933000000005</v>
      </c>
      <c r="D20" s="93">
        <f>'נספח 2'!K18</f>
        <v>0.01</v>
      </c>
      <c r="E20" s="92"/>
      <c r="F20" s="92"/>
      <c r="G20" s="92"/>
      <c r="H20" s="92"/>
      <c r="I20" s="92"/>
      <c r="J20" s="92"/>
      <c r="K20" s="29"/>
    </row>
    <row r="21" spans="2:11" ht="43.5" x14ac:dyDescent="0.25">
      <c r="B21" s="85" t="str">
        <f>'נספח 2'!B19</f>
        <v>*Amitim Kagam U.S. Real Estate Investments Hon 2015- קג"מ כרמל ניהול השקעות בע"מ</v>
      </c>
      <c r="C21" s="93">
        <f>'נספח 2'!J19</f>
        <v>0</v>
      </c>
      <c r="D21" s="93">
        <f>'נספח 2'!K19</f>
        <v>0</v>
      </c>
      <c r="E21" s="92"/>
      <c r="F21" s="92"/>
      <c r="G21" s="92"/>
      <c r="H21" s="92"/>
      <c r="I21" s="92"/>
      <c r="J21" s="92"/>
      <c r="K21" s="29"/>
    </row>
    <row r="22" spans="2:11" ht="43.5" x14ac:dyDescent="0.25">
      <c r="B22" s="85" t="str">
        <f>'נספח 2'!B20</f>
        <v>*Amitim Kagam U.S. Real Estate Investments Hov LP- קג"מ כרמל ניהול השקעות בע"מ</v>
      </c>
      <c r="C22" s="93">
        <f>'נספח 2'!J20</f>
        <v>0</v>
      </c>
      <c r="D22" s="93">
        <f>'נספח 2'!K20</f>
        <v>0</v>
      </c>
      <c r="E22" s="92"/>
      <c r="F22" s="92"/>
      <c r="G22" s="92"/>
      <c r="H22" s="92"/>
      <c r="I22" s="92"/>
      <c r="J22" s="92"/>
      <c r="K22" s="29"/>
    </row>
    <row r="23" spans="2:11" ht="29.25" x14ac:dyDescent="0.25">
      <c r="B23" s="85" t="str">
        <f>'נספח 2'!B21</f>
        <v>*KagamTexas LP- קג"מ כרמל ניהול השקעות בע"מ</v>
      </c>
      <c r="C23" s="93">
        <f>'נספח 2'!J21</f>
        <v>0</v>
      </c>
      <c r="D23" s="93">
        <f>'נספח 2'!K21</f>
        <v>0</v>
      </c>
      <c r="E23" s="92"/>
      <c r="F23" s="92"/>
      <c r="G23" s="92"/>
      <c r="H23" s="92"/>
      <c r="I23" s="92"/>
      <c r="J23" s="92"/>
      <c r="K23" s="29"/>
    </row>
    <row r="24" spans="2:11" ht="15" x14ac:dyDescent="0.25">
      <c r="B24" s="19" t="s">
        <v>73</v>
      </c>
      <c r="C24" s="94">
        <f>SUM(C14:C23)</f>
        <v>98498.110119999998</v>
      </c>
      <c r="D24" s="94">
        <f>SUM(D14:D23)</f>
        <v>0.14000000000000001</v>
      </c>
      <c r="E24" s="92"/>
      <c r="F24" s="92"/>
      <c r="G24" s="92"/>
      <c r="H24" s="92"/>
      <c r="I24" s="92"/>
      <c r="J24" s="92"/>
      <c r="K24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8"/>
  <sheetViews>
    <sheetView showGridLines="0" showZeros="0" rightToLeft="1" workbookViewId="0">
      <selection activeCell="C16" sqref="C16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75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5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6"/>
    </row>
    <row r="12" spans="2:11" ht="15" x14ac:dyDescent="0.25">
      <c r="B12" s="81" t="s">
        <v>51</v>
      </c>
      <c r="C12" s="83" t="s">
        <v>61</v>
      </c>
      <c r="D12" s="70"/>
      <c r="E12" s="70"/>
      <c r="F12" s="70"/>
      <c r="G12" s="70"/>
      <c r="H12" s="70"/>
      <c r="I12" s="82">
        <v>0</v>
      </c>
      <c r="J12" s="88">
        <f>36453573.96/1000</f>
        <v>36453.573960000002</v>
      </c>
      <c r="K12" s="88">
        <v>0.06</v>
      </c>
    </row>
    <row r="13" spans="2:11" ht="15" x14ac:dyDescent="0.25">
      <c r="B13" s="81" t="s">
        <v>52</v>
      </c>
      <c r="C13" s="83" t="s">
        <v>62</v>
      </c>
      <c r="D13" s="70"/>
      <c r="E13" s="70"/>
      <c r="F13" s="70"/>
      <c r="G13" s="70"/>
      <c r="H13" s="70"/>
      <c r="I13" s="82">
        <v>0</v>
      </c>
      <c r="J13" s="88">
        <f>34307236.56/1000</f>
        <v>34307.236560000005</v>
      </c>
      <c r="K13" s="88">
        <v>0.05</v>
      </c>
    </row>
    <row r="14" spans="2:11" x14ac:dyDescent="0.2">
      <c r="B14" s="81" t="s">
        <v>56</v>
      </c>
      <c r="C14" s="83" t="s">
        <v>63</v>
      </c>
      <c r="D14" s="75"/>
      <c r="E14" s="75"/>
      <c r="F14" s="76"/>
      <c r="G14" s="77"/>
      <c r="H14" s="76"/>
      <c r="I14" s="82">
        <v>0</v>
      </c>
      <c r="J14" s="82">
        <f>14050000.02/1000</f>
        <v>14050.000019999999</v>
      </c>
      <c r="K14" s="88">
        <v>0.02</v>
      </c>
    </row>
    <row r="15" spans="2:11" x14ac:dyDescent="0.2">
      <c r="B15" s="81" t="s">
        <v>57</v>
      </c>
      <c r="C15" s="83" t="s">
        <v>64</v>
      </c>
      <c r="D15" s="57"/>
      <c r="E15" s="57"/>
      <c r="F15" s="57"/>
      <c r="G15" s="57"/>
      <c r="H15" s="57"/>
      <c r="I15" s="82">
        <v>0</v>
      </c>
      <c r="J15" s="82">
        <v>0</v>
      </c>
      <c r="K15" s="88">
        <v>0</v>
      </c>
    </row>
    <row r="16" spans="2:11" x14ac:dyDescent="0.2">
      <c r="B16" s="81" t="s">
        <v>53</v>
      </c>
      <c r="C16" s="83" t="s">
        <v>65</v>
      </c>
      <c r="D16" s="57"/>
      <c r="E16" s="57"/>
      <c r="F16" s="57"/>
      <c r="G16" s="57"/>
      <c r="H16" s="57"/>
      <c r="I16" s="82">
        <v>0</v>
      </c>
      <c r="J16" s="88">
        <f>1348976.64/1000</f>
        <v>1348.9766399999999</v>
      </c>
      <c r="K16" s="88">
        <v>0</v>
      </c>
    </row>
    <row r="17" spans="2:11" x14ac:dyDescent="0.2">
      <c r="B17" s="81" t="s">
        <v>54</v>
      </c>
      <c r="C17" s="83" t="s">
        <v>66</v>
      </c>
      <c r="D17" s="57"/>
      <c r="E17" s="57"/>
      <c r="F17" s="57"/>
      <c r="G17" s="57"/>
      <c r="H17" s="57"/>
      <c r="I17" s="82">
        <v>0</v>
      </c>
      <c r="J17" s="88">
        <f>3294229.64/1000</f>
        <v>3294.22964</v>
      </c>
      <c r="K17" s="88"/>
    </row>
    <row r="18" spans="2:11" x14ac:dyDescent="0.2">
      <c r="B18" s="81" t="s">
        <v>55</v>
      </c>
      <c r="C18" s="83" t="s">
        <v>67</v>
      </c>
      <c r="D18" s="57"/>
      <c r="E18" s="57"/>
      <c r="F18" s="57"/>
      <c r="G18" s="57"/>
      <c r="H18" s="57"/>
      <c r="I18" s="82">
        <v>0</v>
      </c>
      <c r="J18" s="88">
        <f>9044093.3/1000</f>
        <v>9044.0933000000005</v>
      </c>
      <c r="K18" s="88">
        <v>0.01</v>
      </c>
    </row>
    <row r="19" spans="2:11" x14ac:dyDescent="0.2">
      <c r="B19" s="57" t="s">
        <v>58</v>
      </c>
      <c r="C19" s="75" t="s">
        <v>68</v>
      </c>
      <c r="D19" s="57"/>
      <c r="E19" s="57"/>
      <c r="F19" s="57"/>
      <c r="G19" s="57"/>
      <c r="H19" s="57"/>
      <c r="I19" s="82">
        <v>0</v>
      </c>
      <c r="J19" s="82">
        <v>0</v>
      </c>
      <c r="K19" s="82">
        <v>0</v>
      </c>
    </row>
    <row r="20" spans="2:11" x14ac:dyDescent="0.2">
      <c r="B20" s="57" t="s">
        <v>59</v>
      </c>
      <c r="C20" s="75" t="s">
        <v>69</v>
      </c>
      <c r="D20" s="57"/>
      <c r="E20" s="57"/>
      <c r="F20" s="57"/>
      <c r="G20" s="57"/>
      <c r="H20" s="57"/>
      <c r="I20" s="82">
        <v>0</v>
      </c>
      <c r="J20" s="82">
        <v>0</v>
      </c>
      <c r="K20" s="82">
        <v>0</v>
      </c>
    </row>
    <row r="21" spans="2:11" x14ac:dyDescent="0.2">
      <c r="B21" s="57" t="s">
        <v>60</v>
      </c>
      <c r="C21" s="75" t="s">
        <v>70</v>
      </c>
      <c r="D21" s="57"/>
      <c r="E21" s="57"/>
      <c r="F21" s="57"/>
      <c r="G21" s="57"/>
      <c r="H21" s="57"/>
      <c r="I21" s="82">
        <v>0</v>
      </c>
      <c r="J21" s="82">
        <v>0</v>
      </c>
      <c r="K21" s="82">
        <v>0</v>
      </c>
    </row>
    <row r="22" spans="2:11" ht="15" x14ac:dyDescent="0.25">
      <c r="B22" s="86" t="s">
        <v>73</v>
      </c>
      <c r="C22" s="86"/>
      <c r="D22" s="86"/>
      <c r="E22" s="86"/>
      <c r="F22" s="86"/>
      <c r="G22" s="86"/>
      <c r="H22" s="86"/>
      <c r="I22" s="86"/>
      <c r="J22" s="87">
        <f>SUM(J12:J21)</f>
        <v>98498.110119999998</v>
      </c>
      <c r="K22" s="87">
        <f>SUM(K12:K21)</f>
        <v>0.14000000000000001</v>
      </c>
    </row>
    <row r="23" spans="2:11" ht="18" x14ac:dyDescent="0.25">
      <c r="I23" s="68"/>
      <c r="J23" s="84"/>
      <c r="K23" s="84"/>
    </row>
    <row r="24" spans="2:11" ht="18" x14ac:dyDescent="0.25">
      <c r="I24" s="68"/>
      <c r="J24" s="84"/>
      <c r="K24" s="84"/>
    </row>
    <row r="25" spans="2:11" ht="18" x14ac:dyDescent="0.25">
      <c r="I25" s="68"/>
      <c r="J25" s="68"/>
      <c r="K25" s="68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</row>
    <row r="51" spans="9:11" ht="18" x14ac:dyDescent="0.25">
      <c r="I51" s="68"/>
    </row>
    <row r="52" spans="9:11" ht="18" x14ac:dyDescent="0.25">
      <c r="I52" s="68"/>
    </row>
    <row r="53" spans="9:11" ht="18" x14ac:dyDescent="0.25">
      <c r="I53" s="68"/>
    </row>
    <row r="54" spans="9:11" ht="18" x14ac:dyDescent="0.25">
      <c r="I54" s="68"/>
    </row>
    <row r="55" spans="9:11" ht="18" x14ac:dyDescent="0.25">
      <c r="I55" s="68"/>
    </row>
    <row r="56" spans="9:11" ht="18" x14ac:dyDescent="0.25">
      <c r="I56" s="68"/>
    </row>
    <row r="57" spans="9:11" ht="18" x14ac:dyDescent="0.25">
      <c r="I57" s="68"/>
    </row>
    <row r="58" spans="9:11" ht="18" x14ac:dyDescent="0.25">
      <c r="I58" s="68"/>
    </row>
    <row r="59" spans="9:11" ht="18" x14ac:dyDescent="0.25">
      <c r="I59" s="68"/>
    </row>
    <row r="60" spans="9:11" ht="18" x14ac:dyDescent="0.25">
      <c r="I60" s="68"/>
    </row>
    <row r="61" spans="9:11" ht="18" x14ac:dyDescent="0.25">
      <c r="I61" s="68"/>
    </row>
    <row r="62" spans="9:11" ht="18" x14ac:dyDescent="0.25">
      <c r="I62" s="68"/>
    </row>
    <row r="63" spans="9:11" ht="18" x14ac:dyDescent="0.25">
      <c r="I63" s="68"/>
    </row>
    <row r="64" spans="9:11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  <row r="87" spans="9:9" ht="18" x14ac:dyDescent="0.25">
      <c r="I87" s="68"/>
    </row>
    <row r="88" spans="9:9" ht="18" x14ac:dyDescent="0.25">
      <c r="I88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40" sqref="B40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76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77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9"/>
      <c r="C7" s="90"/>
      <c r="D7" s="90"/>
      <c r="E7" s="90"/>
      <c r="F7" s="90"/>
      <c r="G7" s="90"/>
      <c r="H7" s="91"/>
      <c r="I7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78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C38" sqref="C38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79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2019-03-26T08:39:13Z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